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rnadalil-my.sharepoint.com/personal/so_surnadalil_no/Documents/2021/Fotball/Årsmøte 2021/"/>
    </mc:Choice>
  </mc:AlternateContent>
  <xr:revisionPtr revIDLastSave="81" documentId="8_{82B5E1B8-8A59-4185-86F0-45931318AC99}" xr6:coauthVersionLast="46" xr6:coauthVersionMax="46" xr10:uidLastSave="{32C3629F-CE8E-4EC1-ABEC-829DBAD010D3}"/>
  <bookViews>
    <workbookView xWindow="-120" yWindow="-120" windowWidth="29040" windowHeight="15840" xr2:uid="{00000000-000D-0000-FFFF-FFFF00000000}"/>
  </bookViews>
  <sheets>
    <sheet name="Budsjett 2020" sheetId="5" r:id="rId1"/>
    <sheet name="Noter" sheetId="3" r:id="rId2"/>
  </sheets>
  <definedNames>
    <definedName name="_xlnm.Print_Area" localSheetId="0">'Budsjett 2020'!$A$1:$E$214</definedName>
    <definedName name="_xlnm.Print_Titles" localSheetId="0">'Budsjett 2020'!$2:$3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1" i="5" l="1"/>
  <c r="C206" i="5"/>
  <c r="C196" i="5"/>
  <c r="C193" i="5"/>
  <c r="C190" i="5"/>
  <c r="C184" i="5"/>
  <c r="C180" i="5"/>
  <c r="C173" i="5"/>
  <c r="C159" i="5"/>
  <c r="C156" i="5"/>
  <c r="C144" i="5"/>
  <c r="C129" i="5"/>
  <c r="C125" i="5"/>
  <c r="C117" i="5"/>
  <c r="C110" i="5"/>
  <c r="C105" i="5"/>
  <c r="C99" i="5"/>
  <c r="C93" i="5"/>
  <c r="C89" i="5"/>
  <c r="C86" i="5"/>
  <c r="C90" i="5" s="1"/>
  <c r="C72" i="5"/>
  <c r="C63" i="5"/>
  <c r="C60" i="5"/>
  <c r="C57" i="5"/>
  <c r="C49" i="5"/>
  <c r="C46" i="5"/>
  <c r="C37" i="5"/>
  <c r="C33" i="5"/>
  <c r="C30" i="5"/>
  <c r="C34" i="5" s="1"/>
  <c r="C26" i="5"/>
  <c r="C22" i="5"/>
  <c r="C18" i="5"/>
  <c r="C13" i="5"/>
  <c r="C7" i="5"/>
  <c r="C212" i="5" l="1"/>
  <c r="C19" i="5"/>
  <c r="C27" i="5"/>
  <c r="C198" i="5"/>
  <c r="C200" i="5" s="1"/>
  <c r="C64" i="5"/>
  <c r="C66" i="5" s="1"/>
  <c r="C202" i="5" l="1"/>
  <c r="C214" i="5" s="1"/>
  <c r="D117" i="5"/>
  <c r="E117" i="5"/>
  <c r="D13" i="5" l="1"/>
  <c r="D105" i="5" l="1"/>
  <c r="D211" i="5" l="1"/>
  <c r="D206" i="5"/>
  <c r="D196" i="5"/>
  <c r="D193" i="5"/>
  <c r="D190" i="5"/>
  <c r="D212" i="5" l="1"/>
  <c r="D184" i="5"/>
  <c r="D180" i="5"/>
  <c r="D173" i="5"/>
  <c r="D159" i="5"/>
  <c r="D156" i="5"/>
  <c r="E146" i="5"/>
  <c r="D144" i="5"/>
  <c r="D129" i="5"/>
  <c r="D125" i="5"/>
  <c r="D110" i="5"/>
  <c r="D99" i="5"/>
  <c r="D93" i="5"/>
  <c r="D89" i="5"/>
  <c r="D86" i="5"/>
  <c r="D90" i="5" s="1"/>
  <c r="D72" i="5"/>
  <c r="D198" i="5" l="1"/>
  <c r="D200" i="5" s="1"/>
  <c r="D63" i="5"/>
  <c r="D60" i="5"/>
  <c r="D57" i="5"/>
  <c r="D49" i="5"/>
  <c r="D46" i="5"/>
  <c r="D37" i="5"/>
  <c r="D64" i="5" l="1"/>
  <c r="D30" i="5" l="1"/>
  <c r="D33" i="5"/>
  <c r="D26" i="5" l="1"/>
  <c r="D22" i="5"/>
  <c r="D18" i="5"/>
  <c r="D27" i="5" l="1"/>
  <c r="D7" i="5"/>
  <c r="D19" i="5" s="1"/>
  <c r="E156" i="5" l="1"/>
  <c r="E211" i="5"/>
  <c r="E206" i="5"/>
  <c r="E196" i="5"/>
  <c r="E193" i="5"/>
  <c r="E190" i="5"/>
  <c r="E184" i="5"/>
  <c r="E180" i="5"/>
  <c r="E173" i="5"/>
  <c r="E159" i="5"/>
  <c r="E144" i="5"/>
  <c r="E129" i="5"/>
  <c r="E125" i="5"/>
  <c r="E110" i="5"/>
  <c r="E105" i="5"/>
  <c r="E99" i="5"/>
  <c r="E93" i="5"/>
  <c r="E89" i="5"/>
  <c r="E86" i="5"/>
  <c r="E72" i="5"/>
  <c r="E63" i="5"/>
  <c r="E60" i="5"/>
  <c r="E57" i="5"/>
  <c r="E49" i="5"/>
  <c r="E46" i="5"/>
  <c r="E37" i="5"/>
  <c r="E33" i="5"/>
  <c r="E30" i="5"/>
  <c r="E26" i="5"/>
  <c r="E22" i="5"/>
  <c r="E18" i="5"/>
  <c r="E13" i="5"/>
  <c r="E7" i="5"/>
  <c r="E34" i="5" l="1"/>
  <c r="E19" i="5"/>
  <c r="E64" i="5"/>
  <c r="E212" i="5"/>
  <c r="E27" i="5"/>
  <c r="E90" i="5"/>
  <c r="E198" i="5"/>
  <c r="E200" i="5" l="1"/>
  <c r="E66" i="5"/>
  <c r="E202" i="5" l="1"/>
  <c r="E214" i="5" s="1"/>
  <c r="D34" i="5" l="1"/>
  <c r="D66" i="5" s="1"/>
  <c r="D202" i="5" s="1"/>
  <c r="D21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Erling Fiske</author>
  </authors>
  <commentList>
    <comment ref="E107" authorId="0" shapeId="0" xr:uid="{F4921921-1E56-4851-AA18-24FED174D696}">
      <text>
        <r>
          <rPr>
            <sz val="9"/>
            <color indexed="81"/>
            <rFont val="Tahoma"/>
            <family val="2"/>
          </rPr>
          <t>Øystein Bondhus:
1.12.2016.
H3 85 000
D3 45 000
G19 40 000
G16 30 000
J16 20 000
G14 10 000
J14 10 000
Norway Cup 50 000
Faktureres Søya/Rindal: -18 000</t>
        </r>
      </text>
    </comment>
    <comment ref="E146" authorId="0" shapeId="0" xr:uid="{6AE245AB-E0FC-45D6-9A35-0C503CCD2FF4}">
      <text>
        <r>
          <rPr>
            <b/>
            <sz val="9"/>
            <color indexed="81"/>
            <rFont val="Tahoma"/>
            <family val="2"/>
          </rPr>
          <t xml:space="preserve">Øystein Bondhus:
</t>
        </r>
        <r>
          <rPr>
            <sz val="9"/>
            <color indexed="81"/>
            <rFont val="Tahoma"/>
            <family val="2"/>
          </rPr>
          <t>1.12.2016:
H4: Maks 90 000
D3: Maks 45 000
G19: 20 000
G16: 30 000
J16: 15 000
TK: 25 000
Keepertrener: 10 000</t>
        </r>
      </text>
    </comment>
  </commentList>
</comments>
</file>

<file path=xl/sharedStrings.xml><?xml version="1.0" encoding="utf-8"?>
<sst xmlns="http://schemas.openxmlformats.org/spreadsheetml/2006/main" count="189" uniqueCount="188">
  <si>
    <t>Sponsorinntekter</t>
  </si>
  <si>
    <t>Arenareklame</t>
  </si>
  <si>
    <t>Annonser kampprogram</t>
  </si>
  <si>
    <t>SUM Salgsinntekter</t>
  </si>
  <si>
    <t>Deltakeravgift</t>
  </si>
  <si>
    <t>Egenandeler deltakelse i cuper</t>
  </si>
  <si>
    <t>Inntekt Bua Cup</t>
  </si>
  <si>
    <t>Inntekt SilRegn Cup</t>
  </si>
  <si>
    <t>SUM Offentlige tilskudd</t>
  </si>
  <si>
    <t>SUM Dugnad, lotteri og lignende</t>
  </si>
  <si>
    <t>Billettinntekter seriekamper</t>
  </si>
  <si>
    <t>SUM Billettinntekter</t>
  </si>
  <si>
    <t>SUM Andre driftsinntekter</t>
  </si>
  <si>
    <t>SUM Driftsinntekter</t>
  </si>
  <si>
    <t>DRIFTSKOSTNADER</t>
  </si>
  <si>
    <t>DRIFTSINNTEKTER</t>
  </si>
  <si>
    <t>Varekjøp kiosksalg arr. Stadion</t>
  </si>
  <si>
    <t>SUM Varekostnad</t>
  </si>
  <si>
    <t>SUM Kostnader arbeidskraft</t>
  </si>
  <si>
    <t>Husleie</t>
  </si>
  <si>
    <t>Baneleie ekstern trening</t>
  </si>
  <si>
    <t>Halleie-trening</t>
  </si>
  <si>
    <t>SUM Hall- og baneleie</t>
  </si>
  <si>
    <t>Eksterne bussutgifter</t>
  </si>
  <si>
    <t>Utgifter øvrig idrettsmateriell</t>
  </si>
  <si>
    <t>SUM Investeringer og idrettsmateriell</t>
  </si>
  <si>
    <t>SUM Drift/vedlikehold utstyr/maskiner/anlegg</t>
  </si>
  <si>
    <t>Revisjon</t>
  </si>
  <si>
    <t>Regnskapsutgifter</t>
  </si>
  <si>
    <t>SUM Fremmedtjenester</t>
  </si>
  <si>
    <t>Kontorrekvisita</t>
  </si>
  <si>
    <t>Div. utgifter</t>
  </si>
  <si>
    <t>Styrets møteutgifter</t>
  </si>
  <si>
    <t>Årsmøteutgifter</t>
  </si>
  <si>
    <t>Dommerutdanning</t>
  </si>
  <si>
    <t>Porto</t>
  </si>
  <si>
    <t>SUM Administrasjon og kontorkostnader</t>
  </si>
  <si>
    <t>SUM Forsikringer</t>
  </si>
  <si>
    <t>Diett, oppgavepliktig</t>
  </si>
  <si>
    <t>SUM reise, diett- og bilgodtgjørelse</t>
  </si>
  <si>
    <t>Reklame og annonse</t>
  </si>
  <si>
    <t>Påmeldingsavgifter cuper</t>
  </si>
  <si>
    <t>Utgifter SilRegn Cup</t>
  </si>
  <si>
    <t>Dommerutgifter</t>
  </si>
  <si>
    <t>Billettutgifter</t>
  </si>
  <si>
    <t xml:space="preserve">Representasjon/gaver </t>
  </si>
  <si>
    <t>SUM Idrettsarrangement/-aktiviteter</t>
  </si>
  <si>
    <t>SUM Kostnader dugnad, lotter og lignende</t>
  </si>
  <si>
    <t>Gebyr særkrets</t>
  </si>
  <si>
    <t>Spilleroverganger, utgifter</t>
  </si>
  <si>
    <t>SUM Kontingenter og deltakerkostnader</t>
  </si>
  <si>
    <t>SUM Andre driftskostnader</t>
  </si>
  <si>
    <t>SUM Totale driftskostnader</t>
  </si>
  <si>
    <t>Driftsresultat</t>
  </si>
  <si>
    <t>Inntekt RomjulsCup</t>
  </si>
  <si>
    <t>Salg billotteri</t>
  </si>
  <si>
    <t>Arbeidsgiveravgift</t>
  </si>
  <si>
    <t>Reiseutgifter Cuper</t>
  </si>
  <si>
    <t>Utgifter RomjulsCup</t>
  </si>
  <si>
    <t>Utgifter billotteri</t>
  </si>
  <si>
    <t>Styrehonorar</t>
  </si>
  <si>
    <t>Sponsing regnskap</t>
  </si>
  <si>
    <t>Utleie anlegg</t>
  </si>
  <si>
    <t>Dugnadsvirksomhet</t>
  </si>
  <si>
    <t>Forsikringer</t>
  </si>
  <si>
    <t>Inntektsbringende tiltak/kamplotteri</t>
  </si>
  <si>
    <t>Inntekt egne tilstelninger</t>
  </si>
  <si>
    <t>Renteinntekter</t>
  </si>
  <si>
    <t>Kommunale tilskudd - kulturmidler</t>
  </si>
  <si>
    <t>Grasrotandel tipping</t>
  </si>
  <si>
    <t>Sum inntekt tipping</t>
  </si>
  <si>
    <t>Utgifter fotballskole</t>
  </si>
  <si>
    <t>Prosjekt Tilhørighet</t>
  </si>
  <si>
    <t>Telefon/ bredbånd</t>
  </si>
  <si>
    <t>Momskomp</t>
  </si>
  <si>
    <t>Bankgebyr</t>
  </si>
  <si>
    <t>Investering utstyr/ mål/ nett</t>
  </si>
  <si>
    <t>Kontingent/lagavgift</t>
  </si>
  <si>
    <t>Utgift til treningssamling</t>
  </si>
  <si>
    <t>Ekstern drift baner</t>
  </si>
  <si>
    <r>
      <t xml:space="preserve">KM-godtgj, ikke oppg.pl.    </t>
    </r>
    <r>
      <rPr>
        <sz val="7"/>
        <rFont val="Calibri"/>
        <family val="2"/>
      </rPr>
      <t>lagledere</t>
    </r>
    <r>
      <rPr>
        <sz val="10"/>
        <rFont val="Calibri"/>
        <family val="2"/>
      </rPr>
      <t xml:space="preserve"> </t>
    </r>
  </si>
  <si>
    <r>
      <t xml:space="preserve">Utgifter kjøring til trening </t>
    </r>
    <r>
      <rPr>
        <i/>
        <sz val="10"/>
        <rFont val="Calibri"/>
        <family val="2"/>
      </rPr>
      <t>(spillere)</t>
    </r>
  </si>
  <si>
    <t>Reisekostnader - Fjord1</t>
  </si>
  <si>
    <t xml:space="preserve">Lønn </t>
  </si>
  <si>
    <t>Inntekt dorull</t>
  </si>
  <si>
    <t>Inntekt fotballskole</t>
  </si>
  <si>
    <t>Renovasjon</t>
  </si>
  <si>
    <t>Strøm</t>
  </si>
  <si>
    <t>Drift hus</t>
  </si>
  <si>
    <t>Drift lokaler</t>
  </si>
  <si>
    <t>Utleie lokaler</t>
  </si>
  <si>
    <r>
      <t xml:space="preserve">Deltakelse i andre møter </t>
    </r>
    <r>
      <rPr>
        <sz val="8"/>
        <rFont val="Calibri"/>
        <family val="2"/>
      </rPr>
      <t>(kretsting/terminlistemøte)</t>
    </r>
  </si>
  <si>
    <r>
      <t xml:space="preserve">Tilskudd fra forbund/krets - </t>
    </r>
    <r>
      <rPr>
        <sz val="9"/>
        <rFont val="Calibri"/>
        <family val="2"/>
      </rPr>
      <t xml:space="preserve">LAM </t>
    </r>
  </si>
  <si>
    <t>Utgifter BUAcup</t>
  </si>
  <si>
    <t>Utgifter egne arr. /hjemmekamp/ bortelag</t>
  </si>
  <si>
    <t>Gaver</t>
  </si>
  <si>
    <t>Feriepenger</t>
  </si>
  <si>
    <t>Arb.g.avg pål. Feriepenger</t>
  </si>
  <si>
    <t>Lønn pliktig AGA</t>
  </si>
  <si>
    <t>Lønn oppg.pl. uten AGA</t>
  </si>
  <si>
    <t>Leie buss, maskiner og lignende</t>
  </si>
  <si>
    <t>Datakostnader</t>
  </si>
  <si>
    <t>Forsikring aktive</t>
  </si>
  <si>
    <t>Finansielle inntekter</t>
  </si>
  <si>
    <t>Rentekostnader</t>
  </si>
  <si>
    <t>Finansielle kostnader</t>
  </si>
  <si>
    <t>Netto finansielle poster</t>
  </si>
  <si>
    <t>Ord. resultat før skattekostnad</t>
  </si>
  <si>
    <t>Salgs- og reklamekostnader</t>
  </si>
  <si>
    <t>Lagbyggingstiltak/årsfest</t>
  </si>
  <si>
    <t>Salg av varer/drakter mm</t>
  </si>
  <si>
    <t>Erstatninger</t>
  </si>
  <si>
    <t>Andel lønn fotball</t>
  </si>
  <si>
    <t>Avskrivninger</t>
  </si>
  <si>
    <t>Av- og nedskrivninger</t>
  </si>
  <si>
    <t>Investering hus/Utstyr</t>
  </si>
  <si>
    <t>Vedlikehold mask/utstyr</t>
  </si>
  <si>
    <t>Gjødsel og frø</t>
  </si>
  <si>
    <t>Div. driftsutgifter baner</t>
  </si>
  <si>
    <t>Treningssamlinger</t>
  </si>
  <si>
    <t>Diverse kostnader</t>
  </si>
  <si>
    <t>Andre kostnader</t>
  </si>
  <si>
    <t>Tap på fordringer</t>
  </si>
  <si>
    <t>Tap/gevinst o.l.</t>
  </si>
  <si>
    <t>Sum Erstatninger</t>
  </si>
  <si>
    <t>Lønn ikke oppgavepliktig</t>
  </si>
  <si>
    <t>Telefondekning</t>
  </si>
  <si>
    <t>Pensjkonstrekk ansatte</t>
  </si>
  <si>
    <t>Annen finansinntekter</t>
  </si>
  <si>
    <t>Inntekt DråkongCup</t>
  </si>
  <si>
    <t>Leie Traktor</t>
  </si>
  <si>
    <t>Andre leiekostnader</t>
  </si>
  <si>
    <t>Driftsutgifter/Vedl maskiner</t>
  </si>
  <si>
    <t>Sosiale tilstelninger</t>
  </si>
  <si>
    <t>Diett bortekamper</t>
  </si>
  <si>
    <t>Idrettskonkurranser krets</t>
  </si>
  <si>
    <t>Dugnad</t>
  </si>
  <si>
    <t>Utgifter DråkongCup</t>
  </si>
  <si>
    <t>Leverandørrenter</t>
  </si>
  <si>
    <t>Inntekter Surnadalskortet</t>
  </si>
  <si>
    <t>Motkonto Lønn</t>
  </si>
  <si>
    <t>Påløpt lønn</t>
  </si>
  <si>
    <t>Leasing Traktor</t>
  </si>
  <si>
    <t>Passasjertilegg</t>
  </si>
  <si>
    <t>Utgifter Surnadalskortet</t>
  </si>
  <si>
    <t>Sum Tilskudd fra kommune</t>
  </si>
  <si>
    <t>SUM Leieinntekter</t>
  </si>
  <si>
    <t>Sum Utleie baner/utstyr intern/ekstern</t>
  </si>
  <si>
    <t>Sum Utleie lokaler</t>
  </si>
  <si>
    <t>Sum Tilskudd fra forbund/krets</t>
  </si>
  <si>
    <t>Sum Salgsinntekter kiosk/materiell</t>
  </si>
  <si>
    <t>Sum Sponsor-/samarbeidsavtaler</t>
  </si>
  <si>
    <t>Sum  Arenareklame/program</t>
  </si>
  <si>
    <t>Sum Idrettsarr/-aktiviteter</t>
  </si>
  <si>
    <t>Sum Medlemsinntekter</t>
  </si>
  <si>
    <t>Beholdningsendring</t>
  </si>
  <si>
    <t>Sum Lønnskostnader</t>
  </si>
  <si>
    <t>Sum Andre personalkostnader</t>
  </si>
  <si>
    <t>Budsjett 2019</t>
  </si>
  <si>
    <t>Kiosksalg stadion/Kamparrangement</t>
  </si>
  <si>
    <t>Trekkpliktig bilgodtgjørelse</t>
  </si>
  <si>
    <t>Drift/ vedlikehold baner/anlegg</t>
  </si>
  <si>
    <t>Reiseutgifter seriekamper (Utjevning)</t>
  </si>
  <si>
    <t>Budsjett 2020</t>
  </si>
  <si>
    <t>Noter</t>
  </si>
  <si>
    <t>Trener-/lederutdanning</t>
  </si>
  <si>
    <t>Utgifter dorull</t>
  </si>
  <si>
    <t>Note nr.</t>
  </si>
  <si>
    <t>Stevneinntekt Egne arrangementer</t>
  </si>
  <si>
    <t>Surnadalsmesterskap i straffekonk</t>
  </si>
  <si>
    <t>Eigenandel årsfest</t>
  </si>
  <si>
    <t>Trenarløn</t>
  </si>
  <si>
    <t>Norway cup, sjølvkost</t>
  </si>
  <si>
    <t>Ført saman med SIL-regncup. Håplaust å skilje inntektene og utgiftene til kiosk mm. når det er på same dag.</t>
  </si>
  <si>
    <t>Kamplotteri og nytt lotteri: Fotballtur til Liverpool. Ca 150 000,- på Liverpoollotteri</t>
  </si>
  <si>
    <t>Vi må frå 2020 betale forsikring for spelarar 13-19 år. Det vil for oss utgjere om lag 19 000,- med dei spelarane som er registrert i FIKS i dag.</t>
  </si>
  <si>
    <t>Gebyr for for få dommarar</t>
  </si>
  <si>
    <t>Sponsing Utstyr</t>
  </si>
  <si>
    <t>Utgifter turlotteri</t>
  </si>
  <si>
    <t>SURNADAL IL FOTBALL 2020</t>
  </si>
  <si>
    <t>Utgifter idrettsmateriell</t>
  </si>
  <si>
    <t>Utgifter Idrettsmateriell - utstyrsavtale</t>
  </si>
  <si>
    <t>Budsjett 2021</t>
  </si>
  <si>
    <t>Investering bane/anlegg</t>
  </si>
  <si>
    <t>Kretslagssamlingar mm.</t>
  </si>
  <si>
    <t>Billettprisar 2021: 120/60</t>
  </si>
  <si>
    <t>Styret har 10.02.19 vedteke at treningsavgifta skal auke med 3 % kvart år. Denne auka blir ikkje gjennomført i 2021, då er satsane på same novå som 2020.</t>
  </si>
  <si>
    <r>
      <t xml:space="preserve">KM-godtgj., oppg.pl. </t>
    </r>
    <r>
      <rPr>
        <sz val="7"/>
        <rFont val="Calibri"/>
        <family val="2"/>
        <scheme val="minor"/>
      </rPr>
      <t>H4</t>
    </r>
    <r>
      <rPr>
        <sz val="7"/>
        <rFont val="Calibri"/>
        <family val="2"/>
      </rPr>
      <t xml:space="preserve"> / Dame / H6 / G16 / J17 / TK / Keep/sportsleg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</si>
</sst>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30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3" fontId="16" fillId="0" borderId="0" xfId="0" applyNumberFormat="1" applyFont="1"/>
    <xf numFmtId="3" fontId="17" fillId="0" borderId="0" xfId="0" applyNumberFormat="1" applyFont="1"/>
    <xf numFmtId="3" fontId="17" fillId="0" borderId="1" xfId="0" applyNumberFormat="1" applyFont="1" applyBorder="1"/>
    <xf numFmtId="3" fontId="17" fillId="2" borderId="1" xfId="0" applyNumberFormat="1" applyFont="1" applyFill="1" applyBorder="1"/>
    <xf numFmtId="3" fontId="17" fillId="0" borderId="0" xfId="0" applyNumberFormat="1" applyFont="1" applyFill="1" applyBorder="1"/>
    <xf numFmtId="3" fontId="1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8" fillId="0" borderId="0" xfId="0" applyFont="1"/>
    <xf numFmtId="0" fontId="21" fillId="0" borderId="0" xfId="0" applyFont="1"/>
    <xf numFmtId="0" fontId="15" fillId="0" borderId="0" xfId="0" applyFont="1" applyAlignment="1">
      <alignment horizontal="left"/>
    </xf>
    <xf numFmtId="44" fontId="9" fillId="0" borderId="0" xfId="1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1" xfId="1" applyFont="1" applyBorder="1" applyAlignment="1">
      <alignment horizontal="left"/>
    </xf>
    <xf numFmtId="44" fontId="10" fillId="0" borderId="0" xfId="1" applyFont="1" applyBorder="1" applyAlignment="1">
      <alignment horizontal="left"/>
    </xf>
    <xf numFmtId="44" fontId="9" fillId="0" borderId="0" xfId="1" applyFont="1" applyBorder="1" applyAlignment="1">
      <alignment horizontal="left"/>
    </xf>
    <xf numFmtId="44" fontId="10" fillId="0" borderId="4" xfId="1" applyFont="1" applyBorder="1" applyAlignment="1">
      <alignment horizontal="left"/>
    </xf>
    <xf numFmtId="44" fontId="10" fillId="2" borderId="1" xfId="1" applyFont="1" applyFill="1" applyBorder="1" applyAlignment="1">
      <alignment horizontal="left"/>
    </xf>
    <xf numFmtId="44" fontId="10" fillId="0" borderId="0" xfId="1" applyFont="1" applyFill="1" applyBorder="1" applyAlignment="1">
      <alignment horizontal="left"/>
    </xf>
    <xf numFmtId="44" fontId="12" fillId="0" borderId="0" xfId="1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top"/>
    </xf>
    <xf numFmtId="0" fontId="25" fillId="0" borderId="0" xfId="0" applyFont="1" applyFill="1"/>
    <xf numFmtId="0" fontId="26" fillId="0" borderId="0" xfId="0" applyFont="1"/>
    <xf numFmtId="0" fontId="27" fillId="0" borderId="0" xfId="0" applyFont="1"/>
    <xf numFmtId="3" fontId="28" fillId="0" borderId="0" xfId="0" applyNumberFormat="1" applyFont="1"/>
    <xf numFmtId="44" fontId="10" fillId="2" borderId="1" xfId="0" applyNumberFormat="1" applyFont="1" applyFill="1" applyBorder="1" applyAlignment="1">
      <alignment horizontal="left"/>
    </xf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18" fillId="0" borderId="0" xfId="0" applyFont="1"/>
    <xf numFmtId="0" fontId="0" fillId="0" borderId="0" xfId="0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7"/>
  <sheetViews>
    <sheetView tabSelected="1" zoomScale="110" zoomScaleNormal="110" workbookViewId="0">
      <selection activeCell="C210" sqref="C210"/>
    </sheetView>
  </sheetViews>
  <sheetFormatPr baseColWidth="10" defaultColWidth="11.42578125" defaultRowHeight="12.75" x14ac:dyDescent="0.2"/>
  <cols>
    <col min="1" max="1" width="9.7109375" style="21" customWidth="1"/>
    <col min="2" max="2" width="35.42578125" style="6" customWidth="1"/>
    <col min="3" max="4" width="15.42578125" style="6" customWidth="1"/>
    <col min="5" max="5" width="12.28515625" style="5" customWidth="1"/>
  </cols>
  <sheetData>
    <row r="1" spans="1:6" ht="22.5" customHeight="1" x14ac:dyDescent="0.35">
      <c r="A1" s="71" t="s">
        <v>179</v>
      </c>
      <c r="B1" s="71"/>
      <c r="C1" s="71"/>
      <c r="D1" s="71"/>
      <c r="E1" s="71"/>
    </row>
    <row r="2" spans="1:6" ht="15" customHeight="1" x14ac:dyDescent="0.35">
      <c r="B2" s="4"/>
      <c r="C2" s="48" t="s">
        <v>182</v>
      </c>
      <c r="D2" s="48" t="s">
        <v>163</v>
      </c>
      <c r="E2" s="44" t="s">
        <v>158</v>
      </c>
      <c r="F2" t="s">
        <v>164</v>
      </c>
    </row>
    <row r="3" spans="1:6" x14ac:dyDescent="0.2">
      <c r="E3" s="45"/>
    </row>
    <row r="4" spans="1:6" x14ac:dyDescent="0.2">
      <c r="B4" s="20" t="s">
        <v>15</v>
      </c>
      <c r="C4" s="20"/>
      <c r="D4" s="20"/>
    </row>
    <row r="5" spans="1:6" x14ac:dyDescent="0.2">
      <c r="A5" s="21">
        <v>3100</v>
      </c>
      <c r="B5" s="6" t="s">
        <v>159</v>
      </c>
      <c r="C5" s="49">
        <v>110000</v>
      </c>
      <c r="D5" s="49">
        <v>160000</v>
      </c>
      <c r="E5" s="5">
        <v>210000</v>
      </c>
      <c r="F5" s="58"/>
    </row>
    <row r="6" spans="1:6" x14ac:dyDescent="0.2">
      <c r="A6" s="21">
        <v>3111</v>
      </c>
      <c r="B6" s="6" t="s">
        <v>110</v>
      </c>
      <c r="C6" s="49">
        <v>5000</v>
      </c>
      <c r="D6" s="49">
        <v>5000</v>
      </c>
      <c r="E6" s="5">
        <v>0</v>
      </c>
      <c r="F6" s="58"/>
    </row>
    <row r="7" spans="1:6" x14ac:dyDescent="0.2">
      <c r="A7" s="32"/>
      <c r="B7" s="7" t="s">
        <v>150</v>
      </c>
      <c r="C7" s="50">
        <f>SUM(C5:C6)</f>
        <v>115000</v>
      </c>
      <c r="D7" s="50">
        <f>SUM(D5:D6)</f>
        <v>165000</v>
      </c>
      <c r="E7" s="8">
        <f>SUM(E5:E6)</f>
        <v>210000</v>
      </c>
      <c r="F7" s="58"/>
    </row>
    <row r="8" spans="1:6" x14ac:dyDescent="0.2">
      <c r="C8" s="49"/>
      <c r="D8" s="49"/>
      <c r="F8" s="58"/>
    </row>
    <row r="9" spans="1:6" s="67" customFormat="1" x14ac:dyDescent="0.2">
      <c r="A9" s="21">
        <v>3115</v>
      </c>
      <c r="B9" s="6" t="s">
        <v>177</v>
      </c>
      <c r="C9" s="49">
        <v>105000</v>
      </c>
      <c r="D9" s="49">
        <v>105000</v>
      </c>
      <c r="E9" s="5"/>
      <c r="F9" s="58"/>
    </row>
    <row r="10" spans="1:6" x14ac:dyDescent="0.2">
      <c r="A10" s="21">
        <v>3118</v>
      </c>
      <c r="B10" s="6" t="s">
        <v>95</v>
      </c>
      <c r="C10" s="49">
        <v>0</v>
      </c>
      <c r="D10" s="49">
        <v>0</v>
      </c>
      <c r="E10" s="5">
        <v>0</v>
      </c>
      <c r="F10" s="58"/>
    </row>
    <row r="11" spans="1:6" x14ac:dyDescent="0.2">
      <c r="A11" s="21">
        <v>3119</v>
      </c>
      <c r="B11" s="6" t="s">
        <v>61</v>
      </c>
      <c r="C11" s="49">
        <v>5000</v>
      </c>
      <c r="D11" s="49">
        <v>5000</v>
      </c>
      <c r="E11" s="5">
        <v>5000</v>
      </c>
      <c r="F11" s="58"/>
    </row>
    <row r="12" spans="1:6" x14ac:dyDescent="0.2">
      <c r="A12" s="21">
        <v>3120</v>
      </c>
      <c r="B12" s="6" t="s">
        <v>0</v>
      </c>
      <c r="C12" s="49">
        <v>400000</v>
      </c>
      <c r="D12" s="49">
        <v>400000</v>
      </c>
      <c r="E12" s="5">
        <v>720000</v>
      </c>
      <c r="F12" s="58"/>
    </row>
    <row r="13" spans="1:6" x14ac:dyDescent="0.2">
      <c r="B13" s="7" t="s">
        <v>151</v>
      </c>
      <c r="C13" s="50">
        <f>SUM(C9:C12)</f>
        <v>510000</v>
      </c>
      <c r="D13" s="50">
        <f>SUM(D9:D12)</f>
        <v>510000</v>
      </c>
      <c r="E13" s="8">
        <f>SUM(E10:E12)</f>
        <v>725000</v>
      </c>
      <c r="F13" s="58"/>
    </row>
    <row r="14" spans="1:6" x14ac:dyDescent="0.2">
      <c r="B14" s="7"/>
      <c r="C14" s="50"/>
      <c r="D14" s="50"/>
      <c r="E14" s="8"/>
      <c r="F14" s="58"/>
    </row>
    <row r="15" spans="1:6" x14ac:dyDescent="0.2">
      <c r="A15" s="21">
        <v>3121</v>
      </c>
      <c r="B15" s="6" t="s">
        <v>1</v>
      </c>
      <c r="C15" s="49">
        <v>50000</v>
      </c>
      <c r="D15" s="49">
        <v>40000</v>
      </c>
      <c r="E15" s="5">
        <v>50000</v>
      </c>
      <c r="F15" s="58"/>
    </row>
    <row r="16" spans="1:6" x14ac:dyDescent="0.2">
      <c r="A16" s="21">
        <v>3122</v>
      </c>
      <c r="B16" s="6" t="s">
        <v>2</v>
      </c>
      <c r="C16" s="49">
        <v>0</v>
      </c>
      <c r="D16" s="49">
        <v>0</v>
      </c>
      <c r="E16" s="5">
        <v>15000</v>
      </c>
      <c r="F16" s="58"/>
    </row>
    <row r="17" spans="1:6" x14ac:dyDescent="0.2">
      <c r="A17" s="21">
        <v>3125</v>
      </c>
      <c r="B17" s="6" t="s">
        <v>72</v>
      </c>
      <c r="C17" s="49">
        <v>3000</v>
      </c>
      <c r="D17" s="49">
        <v>6000</v>
      </c>
      <c r="E17" s="9">
        <v>15000</v>
      </c>
      <c r="F17" s="58"/>
    </row>
    <row r="18" spans="1:6" ht="14.25" customHeight="1" thickBot="1" x14ac:dyDescent="0.25">
      <c r="B18" s="7" t="s">
        <v>152</v>
      </c>
      <c r="C18" s="50">
        <f>SUM(C15:C17)</f>
        <v>53000</v>
      </c>
      <c r="D18" s="50">
        <f>SUM(D15:D17)</f>
        <v>46000</v>
      </c>
      <c r="E18" s="8">
        <f>SUM(E15:E17)</f>
        <v>80000</v>
      </c>
      <c r="F18" s="58"/>
    </row>
    <row r="19" spans="1:6" ht="15.75" customHeight="1" thickBot="1" x14ac:dyDescent="0.25">
      <c r="A19" s="33"/>
      <c r="B19" s="10" t="s">
        <v>3</v>
      </c>
      <c r="C19" s="51">
        <f>C7+C13+C18</f>
        <v>678000</v>
      </c>
      <c r="D19" s="51">
        <f>D7+D13+D18</f>
        <v>721000</v>
      </c>
      <c r="E19" s="11">
        <f>E7+E13+E18</f>
        <v>1015000</v>
      </c>
      <c r="F19" s="58"/>
    </row>
    <row r="20" spans="1:6" x14ac:dyDescent="0.2">
      <c r="A20" s="23"/>
      <c r="B20" s="12"/>
      <c r="C20" s="52"/>
      <c r="D20" s="52"/>
      <c r="E20" s="13"/>
      <c r="F20" s="58"/>
    </row>
    <row r="21" spans="1:6" x14ac:dyDescent="0.2">
      <c r="A21" s="23">
        <v>3401</v>
      </c>
      <c r="B21" s="14" t="s">
        <v>68</v>
      </c>
      <c r="C21" s="53">
        <v>42000</v>
      </c>
      <c r="D21" s="53">
        <v>50000</v>
      </c>
      <c r="E21" s="15">
        <v>40000</v>
      </c>
      <c r="F21" s="58"/>
    </row>
    <row r="22" spans="1:6" s="1" customFormat="1" x14ac:dyDescent="0.2">
      <c r="A22" s="25"/>
      <c r="B22" s="7" t="s">
        <v>145</v>
      </c>
      <c r="C22" s="50">
        <f>SUM(C21)</f>
        <v>42000</v>
      </c>
      <c r="D22" s="50">
        <f>SUM(D21)</f>
        <v>50000</v>
      </c>
      <c r="E22" s="8">
        <f>SUM(E21)</f>
        <v>40000</v>
      </c>
      <c r="F22" s="59"/>
    </row>
    <row r="23" spans="1:6" x14ac:dyDescent="0.2">
      <c r="A23" s="23"/>
      <c r="B23" s="14"/>
      <c r="C23" s="53"/>
      <c r="D23" s="53"/>
      <c r="E23" s="15"/>
      <c r="F23" s="58"/>
    </row>
    <row r="24" spans="1:6" x14ac:dyDescent="0.2">
      <c r="A24" s="21">
        <v>3420</v>
      </c>
      <c r="B24" s="6" t="s">
        <v>92</v>
      </c>
      <c r="C24" s="49">
        <v>65000</v>
      </c>
      <c r="D24" s="49">
        <v>70000</v>
      </c>
      <c r="E24" s="5">
        <v>50000</v>
      </c>
      <c r="F24" s="58"/>
    </row>
    <row r="25" spans="1:6" x14ac:dyDescent="0.2">
      <c r="A25" s="21">
        <v>3421</v>
      </c>
      <c r="B25" s="6" t="s">
        <v>74</v>
      </c>
      <c r="C25" s="49">
        <v>194000</v>
      </c>
      <c r="D25" s="49">
        <v>195000</v>
      </c>
      <c r="E25" s="5">
        <v>130000</v>
      </c>
      <c r="F25" s="58"/>
    </row>
    <row r="26" spans="1:6" s="1" customFormat="1" ht="13.5" thickBot="1" x14ac:dyDescent="0.25">
      <c r="A26" s="24"/>
      <c r="B26" s="12" t="s">
        <v>149</v>
      </c>
      <c r="C26" s="52">
        <f>SUM(C24:C25)</f>
        <v>259000</v>
      </c>
      <c r="D26" s="52">
        <f>SUM(D24:D25)</f>
        <v>265000</v>
      </c>
      <c r="E26" s="13">
        <f>SUM(E24:E25)</f>
        <v>180000</v>
      </c>
      <c r="F26" s="59"/>
    </row>
    <row r="27" spans="1:6" ht="13.5" thickBot="1" x14ac:dyDescent="0.25">
      <c r="A27" s="33"/>
      <c r="B27" s="10" t="s">
        <v>8</v>
      </c>
      <c r="C27" s="51">
        <f>C22+C26</f>
        <v>301000</v>
      </c>
      <c r="D27" s="51">
        <f>D22+D26</f>
        <v>315000</v>
      </c>
      <c r="E27" s="11">
        <f>E22+E26</f>
        <v>220000</v>
      </c>
      <c r="F27" s="58"/>
    </row>
    <row r="28" spans="1:6" s="1" customFormat="1" x14ac:dyDescent="0.2">
      <c r="A28" s="24"/>
      <c r="B28" s="12"/>
      <c r="C28" s="52"/>
      <c r="D28" s="52"/>
      <c r="E28" s="13"/>
      <c r="F28" s="59"/>
    </row>
    <row r="29" spans="1:6" s="1" customFormat="1" x14ac:dyDescent="0.2">
      <c r="A29" s="23">
        <v>3600</v>
      </c>
      <c r="B29" s="14" t="s">
        <v>90</v>
      </c>
      <c r="C29" s="53">
        <v>20000</v>
      </c>
      <c r="D29" s="53">
        <v>25000</v>
      </c>
      <c r="E29" s="15">
        <v>30000</v>
      </c>
      <c r="F29" s="59"/>
    </row>
    <row r="30" spans="1:6" s="1" customFormat="1" x14ac:dyDescent="0.2">
      <c r="A30" s="25"/>
      <c r="B30" s="7" t="s">
        <v>148</v>
      </c>
      <c r="C30" s="50">
        <f>SUM(C29)</f>
        <v>20000</v>
      </c>
      <c r="D30" s="50">
        <f>SUM(D29)</f>
        <v>25000</v>
      </c>
      <c r="E30" s="8">
        <f>SUM(E29)</f>
        <v>30000</v>
      </c>
      <c r="F30" s="59"/>
    </row>
    <row r="31" spans="1:6" s="1" customFormat="1" x14ac:dyDescent="0.2">
      <c r="A31" s="25"/>
      <c r="B31" s="7"/>
      <c r="C31" s="50"/>
      <c r="D31" s="50"/>
      <c r="E31" s="8"/>
      <c r="F31" s="59"/>
    </row>
    <row r="32" spans="1:6" s="1" customFormat="1" x14ac:dyDescent="0.2">
      <c r="A32" s="23">
        <v>3601</v>
      </c>
      <c r="B32" s="14" t="s">
        <v>62</v>
      </c>
      <c r="C32" s="53">
        <v>0</v>
      </c>
      <c r="D32" s="53">
        <v>0</v>
      </c>
      <c r="E32" s="15">
        <v>0</v>
      </c>
      <c r="F32" s="59"/>
    </row>
    <row r="33" spans="1:6" s="1" customFormat="1" ht="13.5" thickBot="1" x14ac:dyDescent="0.25">
      <c r="A33" s="25"/>
      <c r="B33" s="7" t="s">
        <v>147</v>
      </c>
      <c r="C33" s="50">
        <f>SUM(C32)</f>
        <v>0</v>
      </c>
      <c r="D33" s="50">
        <f>SUM(D32)</f>
        <v>0</v>
      </c>
      <c r="E33" s="8">
        <f>SUM(E32)</f>
        <v>0</v>
      </c>
      <c r="F33" s="59"/>
    </row>
    <row r="34" spans="1:6" ht="13.5" thickBot="1" x14ac:dyDescent="0.25">
      <c r="A34" s="33"/>
      <c r="B34" s="10" t="s">
        <v>146</v>
      </c>
      <c r="C34" s="51">
        <f>C30+C33</f>
        <v>20000</v>
      </c>
      <c r="D34" s="51">
        <f>D30+D33</f>
        <v>25000</v>
      </c>
      <c r="E34" s="11">
        <f>E30+E33</f>
        <v>30000</v>
      </c>
      <c r="F34" s="58"/>
    </row>
    <row r="35" spans="1:6" x14ac:dyDescent="0.2">
      <c r="A35" s="23"/>
      <c r="B35" s="12"/>
      <c r="C35" s="52"/>
      <c r="D35" s="52"/>
      <c r="E35" s="13"/>
      <c r="F35" s="58"/>
    </row>
    <row r="36" spans="1:6" x14ac:dyDescent="0.2">
      <c r="A36" s="21">
        <v>3930</v>
      </c>
      <c r="B36" s="6" t="s">
        <v>4</v>
      </c>
      <c r="C36" s="49">
        <v>500000</v>
      </c>
      <c r="D36" s="49">
        <v>450000</v>
      </c>
      <c r="E36" s="5">
        <v>450000</v>
      </c>
      <c r="F36" s="58">
        <v>1</v>
      </c>
    </row>
    <row r="37" spans="1:6" s="1" customFormat="1" x14ac:dyDescent="0.2">
      <c r="A37" s="25"/>
      <c r="B37" s="7" t="s">
        <v>154</v>
      </c>
      <c r="C37" s="50">
        <f>SUM(C36)</f>
        <v>500000</v>
      </c>
      <c r="D37" s="50">
        <f>SUM(D36)</f>
        <v>450000</v>
      </c>
      <c r="E37" s="8">
        <f>SUM(E36:E36)</f>
        <v>450000</v>
      </c>
      <c r="F37" s="59"/>
    </row>
    <row r="38" spans="1:6" x14ac:dyDescent="0.2">
      <c r="C38" s="49"/>
      <c r="D38" s="49"/>
      <c r="F38" s="58"/>
    </row>
    <row r="39" spans="1:6" x14ac:dyDescent="0.2">
      <c r="A39" s="21">
        <v>3960</v>
      </c>
      <c r="B39" s="6" t="s">
        <v>5</v>
      </c>
      <c r="C39" s="49">
        <v>300000</v>
      </c>
      <c r="D39" s="49">
        <v>300000</v>
      </c>
      <c r="E39" s="5">
        <v>300000</v>
      </c>
      <c r="F39" s="58">
        <v>2</v>
      </c>
    </row>
    <row r="40" spans="1:6" x14ac:dyDescent="0.2">
      <c r="A40" s="21">
        <v>3961</v>
      </c>
      <c r="B40" s="6" t="s">
        <v>168</v>
      </c>
      <c r="C40" s="49">
        <v>20000</v>
      </c>
      <c r="D40" s="49">
        <v>20000</v>
      </c>
      <c r="E40" s="5">
        <v>0</v>
      </c>
      <c r="F40" s="58">
        <v>3</v>
      </c>
    </row>
    <row r="41" spans="1:6" x14ac:dyDescent="0.2">
      <c r="A41" s="21">
        <v>3962</v>
      </c>
      <c r="B41" s="6" t="s">
        <v>6</v>
      </c>
      <c r="C41" s="49">
        <v>25000</v>
      </c>
      <c r="D41" s="49">
        <v>25000</v>
      </c>
      <c r="E41" s="5">
        <v>25000</v>
      </c>
      <c r="F41" s="58"/>
    </row>
    <row r="42" spans="1:6" x14ac:dyDescent="0.2">
      <c r="A42" s="21">
        <v>3963</v>
      </c>
      <c r="B42" s="6" t="s">
        <v>7</v>
      </c>
      <c r="C42" s="49">
        <v>40000</v>
      </c>
      <c r="D42" s="49">
        <v>40000</v>
      </c>
      <c r="E42" s="5">
        <v>20000</v>
      </c>
      <c r="F42" s="58"/>
    </row>
    <row r="43" spans="1:6" x14ac:dyDescent="0.2">
      <c r="A43" s="21">
        <v>3964</v>
      </c>
      <c r="B43" s="6" t="s">
        <v>54</v>
      </c>
      <c r="C43" s="49">
        <v>45000</v>
      </c>
      <c r="D43" s="49">
        <v>45000</v>
      </c>
      <c r="E43" s="5">
        <v>50000</v>
      </c>
      <c r="F43" s="58"/>
    </row>
    <row r="44" spans="1:6" x14ac:dyDescent="0.2">
      <c r="A44" s="21">
        <v>3966</v>
      </c>
      <c r="B44" s="6" t="s">
        <v>129</v>
      </c>
      <c r="C44" s="49">
        <v>0</v>
      </c>
      <c r="D44" s="49">
        <v>0</v>
      </c>
      <c r="E44" s="5">
        <v>20000</v>
      </c>
      <c r="F44" s="60">
        <v>4</v>
      </c>
    </row>
    <row r="45" spans="1:6" x14ac:dyDescent="0.2">
      <c r="A45" s="21">
        <v>3967</v>
      </c>
      <c r="B45" s="6" t="s">
        <v>85</v>
      </c>
      <c r="C45" s="49">
        <v>160000</v>
      </c>
      <c r="D45" s="49">
        <v>150000</v>
      </c>
      <c r="E45" s="5">
        <v>150000</v>
      </c>
    </row>
    <row r="46" spans="1:6" s="1" customFormat="1" x14ac:dyDescent="0.2">
      <c r="A46" s="25"/>
      <c r="B46" s="7" t="s">
        <v>153</v>
      </c>
      <c r="C46" s="50">
        <f>SUM(C39:C45)</f>
        <v>590000</v>
      </c>
      <c r="D46" s="50">
        <f>SUM(D39:D45)</f>
        <v>580000</v>
      </c>
      <c r="E46" s="8">
        <f>SUM(E39:E45)</f>
        <v>565000</v>
      </c>
      <c r="F46" s="58"/>
    </row>
    <row r="47" spans="1:6" s="1" customFormat="1" x14ac:dyDescent="0.2">
      <c r="A47" s="25"/>
      <c r="B47" s="7"/>
      <c r="C47" s="50"/>
      <c r="D47" s="50"/>
      <c r="E47" s="8"/>
      <c r="F47" s="59"/>
    </row>
    <row r="48" spans="1:6" s="1" customFormat="1" x14ac:dyDescent="0.2">
      <c r="A48" s="21">
        <v>3970</v>
      </c>
      <c r="B48" s="6" t="s">
        <v>69</v>
      </c>
      <c r="C48" s="49">
        <v>65000</v>
      </c>
      <c r="D48" s="49">
        <v>65000</v>
      </c>
      <c r="E48" s="5">
        <v>43000</v>
      </c>
      <c r="F48" s="59"/>
    </row>
    <row r="49" spans="1:6" s="1" customFormat="1" x14ac:dyDescent="0.2">
      <c r="A49" s="25"/>
      <c r="B49" s="7" t="s">
        <v>70</v>
      </c>
      <c r="C49" s="50">
        <f>SUM(C48)</f>
        <v>65000</v>
      </c>
      <c r="D49" s="50">
        <f>SUM(D48)</f>
        <v>65000</v>
      </c>
      <c r="E49" s="8">
        <f>SUM(E48)</f>
        <v>43000</v>
      </c>
      <c r="F49" s="59"/>
    </row>
    <row r="50" spans="1:6" x14ac:dyDescent="0.2">
      <c r="C50" s="49"/>
      <c r="D50" s="49"/>
      <c r="F50" s="58"/>
    </row>
    <row r="51" spans="1:6" x14ac:dyDescent="0.2">
      <c r="A51" s="21">
        <v>3971</v>
      </c>
      <c r="B51" s="6" t="s">
        <v>65</v>
      </c>
      <c r="C51" s="49">
        <v>200000</v>
      </c>
      <c r="D51" s="49">
        <v>200000</v>
      </c>
      <c r="E51" s="5">
        <v>25000</v>
      </c>
      <c r="F51" s="58">
        <v>5</v>
      </c>
    </row>
    <row r="52" spans="1:6" x14ac:dyDescent="0.2">
      <c r="A52" s="21">
        <v>3972</v>
      </c>
      <c r="B52" s="6" t="s">
        <v>136</v>
      </c>
      <c r="C52" s="49">
        <v>0</v>
      </c>
      <c r="D52" s="49">
        <v>0</v>
      </c>
      <c r="E52" s="5">
        <v>0</v>
      </c>
      <c r="F52" s="58"/>
    </row>
    <row r="53" spans="1:6" x14ac:dyDescent="0.2">
      <c r="A53" s="21">
        <v>3979</v>
      </c>
      <c r="B53" s="6" t="s">
        <v>66</v>
      </c>
      <c r="C53" s="49">
        <v>20000</v>
      </c>
      <c r="D53" s="49">
        <v>20000</v>
      </c>
      <c r="E53" s="5">
        <v>7000</v>
      </c>
      <c r="F53" s="58">
        <v>6</v>
      </c>
    </row>
    <row r="54" spans="1:6" x14ac:dyDescent="0.2">
      <c r="A54" s="21">
        <v>3981</v>
      </c>
      <c r="B54" s="6" t="s">
        <v>55</v>
      </c>
      <c r="C54" s="49">
        <v>450000</v>
      </c>
      <c r="D54" s="49">
        <v>400000</v>
      </c>
      <c r="E54" s="5">
        <v>425000</v>
      </c>
      <c r="F54" s="58"/>
    </row>
    <row r="55" spans="1:6" x14ac:dyDescent="0.2">
      <c r="A55" s="21">
        <v>3983</v>
      </c>
      <c r="B55" s="6" t="s">
        <v>84</v>
      </c>
      <c r="C55" s="49">
        <v>380000</v>
      </c>
      <c r="D55" s="49">
        <v>380000</v>
      </c>
      <c r="E55" s="5">
        <v>310000</v>
      </c>
      <c r="F55" s="58"/>
    </row>
    <row r="56" spans="1:6" x14ac:dyDescent="0.2">
      <c r="A56" s="21">
        <v>3989</v>
      </c>
      <c r="B56" s="6" t="s">
        <v>139</v>
      </c>
      <c r="C56" s="49">
        <v>60000</v>
      </c>
      <c r="D56" s="49">
        <v>60000</v>
      </c>
      <c r="E56" s="5">
        <v>100000</v>
      </c>
      <c r="F56" s="58"/>
    </row>
    <row r="57" spans="1:6" s="1" customFormat="1" x14ac:dyDescent="0.2">
      <c r="A57" s="25"/>
      <c r="B57" s="7" t="s">
        <v>9</v>
      </c>
      <c r="C57" s="50">
        <f>SUM(C51:C56)</f>
        <v>1110000</v>
      </c>
      <c r="D57" s="50">
        <f>SUM(D51:D56)</f>
        <v>1060000</v>
      </c>
      <c r="E57" s="8">
        <f>SUM(E51:E56)</f>
        <v>867000</v>
      </c>
      <c r="F57" s="59"/>
    </row>
    <row r="58" spans="1:6" x14ac:dyDescent="0.2">
      <c r="C58" s="49"/>
      <c r="D58" s="49"/>
      <c r="F58" s="58"/>
    </row>
    <row r="59" spans="1:6" x14ac:dyDescent="0.2">
      <c r="A59" s="21">
        <v>3991</v>
      </c>
      <c r="B59" s="6" t="s">
        <v>10</v>
      </c>
      <c r="C59" s="49">
        <v>96000</v>
      </c>
      <c r="D59" s="49">
        <v>96000</v>
      </c>
      <c r="E59" s="5">
        <v>90000</v>
      </c>
      <c r="F59" s="58">
        <v>7</v>
      </c>
    </row>
    <row r="60" spans="1:6" s="1" customFormat="1" x14ac:dyDescent="0.2">
      <c r="A60" s="25"/>
      <c r="B60" s="7" t="s">
        <v>11</v>
      </c>
      <c r="C60" s="50">
        <f>SUM(C59)</f>
        <v>96000</v>
      </c>
      <c r="D60" s="50">
        <f>SUM(D59)</f>
        <v>96000</v>
      </c>
      <c r="E60" s="8">
        <f>SUM(E59)</f>
        <v>90000</v>
      </c>
      <c r="F60" s="59"/>
    </row>
    <row r="61" spans="1:6" s="1" customFormat="1" x14ac:dyDescent="0.2">
      <c r="A61" s="25"/>
      <c r="B61" s="7"/>
      <c r="C61" s="50"/>
      <c r="D61" s="50"/>
      <c r="E61" s="8"/>
      <c r="F61" s="59"/>
    </row>
    <row r="62" spans="1:6" x14ac:dyDescent="0.2">
      <c r="A62" s="21">
        <v>3997</v>
      </c>
      <c r="B62" s="6" t="s">
        <v>111</v>
      </c>
      <c r="C62" s="49">
        <v>0</v>
      </c>
      <c r="D62" s="49">
        <v>0</v>
      </c>
      <c r="E62" s="5">
        <v>0</v>
      </c>
      <c r="F62" s="58"/>
    </row>
    <row r="63" spans="1:6" s="1" customFormat="1" ht="13.5" thickBot="1" x14ac:dyDescent="0.25">
      <c r="A63" s="25"/>
      <c r="B63" s="7" t="s">
        <v>124</v>
      </c>
      <c r="C63" s="50">
        <f>SUM(C62)</f>
        <v>0</v>
      </c>
      <c r="D63" s="50">
        <f>SUM(D62)</f>
        <v>0</v>
      </c>
      <c r="E63" s="13">
        <f>SUM(E62)</f>
        <v>0</v>
      </c>
      <c r="F63" s="59"/>
    </row>
    <row r="64" spans="1:6" s="1" customFormat="1" ht="13.5" thickBot="1" x14ac:dyDescent="0.25">
      <c r="A64" s="29"/>
      <c r="B64" s="30" t="s">
        <v>12</v>
      </c>
      <c r="C64" s="54">
        <f>C37+C46+C49+C57+C60+C63</f>
        <v>2361000</v>
      </c>
      <c r="D64" s="54">
        <f>D37+D46+D49+D57+D60+D63</f>
        <v>2251000</v>
      </c>
      <c r="E64" s="31">
        <f>SUM(E37+E46+E49+E57+E60+E62+E63)</f>
        <v>2015000</v>
      </c>
      <c r="F64" s="59"/>
    </row>
    <row r="65" spans="1:6" s="1" customFormat="1" ht="13.5" thickBot="1" x14ac:dyDescent="0.25">
      <c r="A65" s="29"/>
      <c r="B65" s="30"/>
      <c r="C65" s="54"/>
      <c r="D65" s="54"/>
      <c r="E65" s="31"/>
      <c r="F65" s="59"/>
    </row>
    <row r="66" spans="1:6" s="1" customFormat="1" ht="13.5" thickBot="1" x14ac:dyDescent="0.25">
      <c r="A66" s="38"/>
      <c r="B66" s="36" t="s">
        <v>13</v>
      </c>
      <c r="C66" s="55">
        <f>C19+C27+C34+C64</f>
        <v>3360000</v>
      </c>
      <c r="D66" s="55">
        <f>D19+D27+D34+D64</f>
        <v>3312000</v>
      </c>
      <c r="E66" s="37">
        <f>SUM(E19+E27+E34+E64)</f>
        <v>3280000</v>
      </c>
      <c r="F66" s="59"/>
    </row>
    <row r="67" spans="1:6" s="3" customFormat="1" x14ac:dyDescent="0.2">
      <c r="A67" s="26"/>
      <c r="B67" s="16"/>
      <c r="C67" s="56"/>
      <c r="D67" s="56"/>
      <c r="E67" s="17"/>
      <c r="F67" s="61"/>
    </row>
    <row r="68" spans="1:6" x14ac:dyDescent="0.2">
      <c r="C68" s="49"/>
      <c r="D68" s="49"/>
      <c r="F68" s="58"/>
    </row>
    <row r="69" spans="1:6" s="2" customFormat="1" x14ac:dyDescent="0.2">
      <c r="A69" s="27"/>
      <c r="B69" s="20" t="s">
        <v>14</v>
      </c>
      <c r="C69" s="57"/>
      <c r="D69" s="57"/>
      <c r="E69" s="18"/>
      <c r="F69" s="62"/>
    </row>
    <row r="70" spans="1:6" x14ac:dyDescent="0.2">
      <c r="A70" s="21">
        <v>4201</v>
      </c>
      <c r="B70" s="6" t="s">
        <v>16</v>
      </c>
      <c r="C70" s="49">
        <v>75000</v>
      </c>
      <c r="D70" s="49">
        <v>75000</v>
      </c>
      <c r="E70" s="5">
        <v>130000</v>
      </c>
      <c r="F70" s="58"/>
    </row>
    <row r="71" spans="1:6" ht="13.5" thickBot="1" x14ac:dyDescent="0.25">
      <c r="A71" s="21">
        <v>4290</v>
      </c>
      <c r="B71" s="6" t="s">
        <v>155</v>
      </c>
      <c r="C71" s="49">
        <v>0</v>
      </c>
      <c r="D71" s="49">
        <v>0</v>
      </c>
      <c r="F71" s="58"/>
    </row>
    <row r="72" spans="1:6" ht="13.5" thickBot="1" x14ac:dyDescent="0.25">
      <c r="A72" s="22"/>
      <c r="B72" s="10" t="s">
        <v>17</v>
      </c>
      <c r="C72" s="51">
        <f>SUM(C70:C71)</f>
        <v>75000</v>
      </c>
      <c r="D72" s="51">
        <f>SUM(D70:D71)</f>
        <v>75000</v>
      </c>
      <c r="E72" s="11">
        <f>SUM(E70:E71)</f>
        <v>130000</v>
      </c>
      <c r="F72" s="58"/>
    </row>
    <row r="73" spans="1:6" x14ac:dyDescent="0.2">
      <c r="A73" s="23"/>
      <c r="B73" s="12"/>
      <c r="C73" s="52"/>
      <c r="D73" s="52"/>
      <c r="E73" s="13"/>
      <c r="F73" s="58"/>
    </row>
    <row r="74" spans="1:6" x14ac:dyDescent="0.2">
      <c r="A74" s="23">
        <v>5002</v>
      </c>
      <c r="B74" s="14" t="s">
        <v>98</v>
      </c>
      <c r="C74" s="53">
        <v>0</v>
      </c>
      <c r="D74" s="53">
        <v>0</v>
      </c>
      <c r="E74" s="15">
        <v>0</v>
      </c>
      <c r="F74" s="58"/>
    </row>
    <row r="75" spans="1:6" x14ac:dyDescent="0.2">
      <c r="A75" s="23">
        <v>5003</v>
      </c>
      <c r="B75" s="14" t="s">
        <v>99</v>
      </c>
      <c r="C75" s="53">
        <v>55000</v>
      </c>
      <c r="D75" s="53">
        <v>55000</v>
      </c>
      <c r="E75" s="15">
        <v>50000</v>
      </c>
      <c r="F75" s="58"/>
    </row>
    <row r="76" spans="1:6" x14ac:dyDescent="0.2">
      <c r="A76" s="21">
        <v>5010</v>
      </c>
      <c r="B76" s="6" t="s">
        <v>83</v>
      </c>
      <c r="C76" s="49">
        <v>0</v>
      </c>
      <c r="D76" s="49">
        <v>0</v>
      </c>
      <c r="E76" s="5">
        <v>0</v>
      </c>
      <c r="F76" s="58"/>
    </row>
    <row r="77" spans="1:6" x14ac:dyDescent="0.2">
      <c r="A77" s="21">
        <v>5011</v>
      </c>
      <c r="B77" s="6" t="s">
        <v>125</v>
      </c>
      <c r="C77" s="49">
        <v>0</v>
      </c>
      <c r="D77" s="49">
        <v>0</v>
      </c>
      <c r="E77" s="5">
        <v>0</v>
      </c>
      <c r="F77" s="58"/>
    </row>
    <row r="78" spans="1:6" x14ac:dyDescent="0.2">
      <c r="A78" s="21">
        <v>5012</v>
      </c>
      <c r="B78" s="6" t="s">
        <v>112</v>
      </c>
      <c r="C78" s="49">
        <v>340000</v>
      </c>
      <c r="D78" s="49">
        <v>340000</v>
      </c>
      <c r="E78" s="5">
        <v>330000</v>
      </c>
      <c r="F78" s="58"/>
    </row>
    <row r="79" spans="1:6" x14ac:dyDescent="0.2">
      <c r="A79" s="21">
        <v>5013</v>
      </c>
      <c r="B79" s="6" t="s">
        <v>140</v>
      </c>
      <c r="C79" s="49">
        <v>0</v>
      </c>
      <c r="D79" s="49">
        <v>0</v>
      </c>
      <c r="F79" s="58"/>
    </row>
    <row r="80" spans="1:6" x14ac:dyDescent="0.2">
      <c r="A80" s="21">
        <v>5019</v>
      </c>
      <c r="B80" s="6" t="s">
        <v>141</v>
      </c>
      <c r="C80" s="49">
        <v>0</v>
      </c>
      <c r="D80" s="49">
        <v>0</v>
      </c>
      <c r="F80" s="58"/>
    </row>
    <row r="81" spans="1:6" x14ac:dyDescent="0.2">
      <c r="A81" s="21">
        <v>5020</v>
      </c>
      <c r="B81" s="6" t="s">
        <v>96</v>
      </c>
      <c r="C81" s="49">
        <v>6000</v>
      </c>
      <c r="D81" s="49">
        <v>5500</v>
      </c>
      <c r="E81" s="5">
        <v>5000</v>
      </c>
      <c r="F81" s="58"/>
    </row>
    <row r="82" spans="1:6" x14ac:dyDescent="0.2">
      <c r="A82" s="21">
        <v>5310</v>
      </c>
      <c r="B82" s="6" t="s">
        <v>160</v>
      </c>
      <c r="C82" s="49">
        <v>0</v>
      </c>
      <c r="D82" s="49">
        <v>0</v>
      </c>
      <c r="E82" s="5">
        <v>20000</v>
      </c>
      <c r="F82" s="58"/>
    </row>
    <row r="83" spans="1:6" x14ac:dyDescent="0.2">
      <c r="A83" s="21">
        <v>5400</v>
      </c>
      <c r="B83" s="6" t="s">
        <v>56</v>
      </c>
      <c r="C83" s="49">
        <v>0</v>
      </c>
      <c r="D83" s="49">
        <v>0</v>
      </c>
      <c r="E83" s="5">
        <v>0</v>
      </c>
      <c r="F83" s="58"/>
    </row>
    <row r="84" spans="1:6" x14ac:dyDescent="0.2">
      <c r="A84" s="21">
        <v>5401</v>
      </c>
      <c r="B84" s="6" t="s">
        <v>97</v>
      </c>
      <c r="C84" s="49">
        <v>0</v>
      </c>
      <c r="D84" s="49">
        <v>0</v>
      </c>
      <c r="E84" s="5">
        <v>0</v>
      </c>
      <c r="F84" s="58"/>
    </row>
    <row r="85" spans="1:6" x14ac:dyDescent="0.2">
      <c r="A85" s="21">
        <v>5426</v>
      </c>
      <c r="B85" s="6" t="s">
        <v>127</v>
      </c>
      <c r="C85" s="49">
        <v>0</v>
      </c>
      <c r="D85" s="49">
        <v>0</v>
      </c>
      <c r="E85" s="5">
        <v>0</v>
      </c>
      <c r="F85" s="58"/>
    </row>
    <row r="86" spans="1:6" x14ac:dyDescent="0.2">
      <c r="B86" s="7" t="s">
        <v>156</v>
      </c>
      <c r="C86" s="50">
        <f>SUM(C74:C85)</f>
        <v>401000</v>
      </c>
      <c r="D86" s="50">
        <f>SUM(D74:D85)</f>
        <v>400500</v>
      </c>
      <c r="E86" s="8">
        <f>SUM(E74:E85)</f>
        <v>405000</v>
      </c>
      <c r="F86" s="58"/>
    </row>
    <row r="87" spans="1:6" x14ac:dyDescent="0.2">
      <c r="B87" s="7"/>
      <c r="C87" s="50"/>
      <c r="D87" s="50"/>
      <c r="E87" s="8"/>
      <c r="F87" s="58"/>
    </row>
    <row r="88" spans="1:6" x14ac:dyDescent="0.2">
      <c r="A88" s="23">
        <v>5900</v>
      </c>
      <c r="B88" s="14" t="s">
        <v>60</v>
      </c>
      <c r="C88" s="53">
        <v>0</v>
      </c>
      <c r="D88" s="53">
        <v>0</v>
      </c>
      <c r="E88" s="15">
        <v>0</v>
      </c>
      <c r="F88" s="58"/>
    </row>
    <row r="89" spans="1:6" ht="13.5" thickBot="1" x14ac:dyDescent="0.25">
      <c r="A89" s="23"/>
      <c r="B89" s="12" t="s">
        <v>157</v>
      </c>
      <c r="C89" s="52">
        <f>SUM(C88)</f>
        <v>0</v>
      </c>
      <c r="D89" s="52">
        <f>SUM(D88)</f>
        <v>0</v>
      </c>
      <c r="E89" s="13">
        <f>SUM(E88)</f>
        <v>0</v>
      </c>
      <c r="F89" s="58"/>
    </row>
    <row r="90" spans="1:6" ht="13.5" thickBot="1" x14ac:dyDescent="0.25">
      <c r="A90" s="22"/>
      <c r="B90" s="10" t="s">
        <v>18</v>
      </c>
      <c r="C90" s="51">
        <f>C86+C89</f>
        <v>401000</v>
      </c>
      <c r="D90" s="51">
        <f>D86+D89</f>
        <v>400500</v>
      </c>
      <c r="E90" s="41">
        <f>SUM(E86+E89)</f>
        <v>405000</v>
      </c>
      <c r="F90" s="58"/>
    </row>
    <row r="91" spans="1:6" x14ac:dyDescent="0.2">
      <c r="C91" s="49"/>
      <c r="D91" s="49"/>
      <c r="F91" s="58"/>
    </row>
    <row r="92" spans="1:6" s="47" customFormat="1" x14ac:dyDescent="0.2">
      <c r="A92" s="21">
        <v>6000</v>
      </c>
      <c r="B92" s="6" t="s">
        <v>113</v>
      </c>
      <c r="C92" s="49">
        <v>40000</v>
      </c>
      <c r="D92" s="49">
        <v>35000</v>
      </c>
      <c r="E92" s="5">
        <v>32232</v>
      </c>
      <c r="F92" s="63"/>
    </row>
    <row r="93" spans="1:6" x14ac:dyDescent="0.2">
      <c r="B93" s="7" t="s">
        <v>114</v>
      </c>
      <c r="C93" s="50">
        <f>SUM(C92)</f>
        <v>40000</v>
      </c>
      <c r="D93" s="50">
        <f>SUM(D92)</f>
        <v>35000</v>
      </c>
      <c r="E93" s="13">
        <f>SUM(E92)</f>
        <v>32232</v>
      </c>
      <c r="F93" s="58"/>
    </row>
    <row r="94" spans="1:6" x14ac:dyDescent="0.2">
      <c r="B94" s="7"/>
      <c r="C94" s="50"/>
      <c r="D94" s="50"/>
      <c r="E94" s="13"/>
      <c r="F94" s="58"/>
    </row>
    <row r="95" spans="1:6" x14ac:dyDescent="0.2">
      <c r="A95" s="21">
        <v>6300</v>
      </c>
      <c r="B95" s="6" t="s">
        <v>19</v>
      </c>
      <c r="C95" s="49">
        <v>0</v>
      </c>
      <c r="D95" s="49">
        <v>0</v>
      </c>
      <c r="E95" s="5">
        <v>0</v>
      </c>
      <c r="F95" s="58"/>
    </row>
    <row r="96" spans="1:6" x14ac:dyDescent="0.2">
      <c r="A96" s="21">
        <v>6303</v>
      </c>
      <c r="B96" s="6" t="s">
        <v>20</v>
      </c>
      <c r="C96" s="49">
        <v>25000</v>
      </c>
      <c r="D96" s="49">
        <v>25000</v>
      </c>
      <c r="E96" s="5">
        <v>20000</v>
      </c>
      <c r="F96" s="58"/>
    </row>
    <row r="97" spans="1:6" x14ac:dyDescent="0.2">
      <c r="A97" s="21">
        <v>6304</v>
      </c>
      <c r="B97" s="6" t="s">
        <v>21</v>
      </c>
      <c r="C97" s="49">
        <v>25000</v>
      </c>
      <c r="D97" s="49">
        <v>25000</v>
      </c>
      <c r="E97" s="5">
        <v>25000</v>
      </c>
      <c r="F97" s="58"/>
    </row>
    <row r="98" spans="1:6" x14ac:dyDescent="0.2">
      <c r="A98" s="21">
        <v>6314</v>
      </c>
      <c r="B98" s="6" t="s">
        <v>130</v>
      </c>
      <c r="C98" s="49">
        <v>0</v>
      </c>
      <c r="D98" s="49">
        <v>0</v>
      </c>
      <c r="E98" s="5">
        <v>0</v>
      </c>
      <c r="F98" s="58"/>
    </row>
    <row r="99" spans="1:6" x14ac:dyDescent="0.2">
      <c r="B99" s="7" t="s">
        <v>22</v>
      </c>
      <c r="C99" s="50">
        <f>SUM(C95:C98)</f>
        <v>50000</v>
      </c>
      <c r="D99" s="50">
        <f>SUM(D95:D98)</f>
        <v>50000</v>
      </c>
      <c r="E99" s="8">
        <f>SUM(E95:E98)</f>
        <v>45000</v>
      </c>
      <c r="F99" s="58"/>
    </row>
    <row r="100" spans="1:6" x14ac:dyDescent="0.2">
      <c r="B100" s="7"/>
      <c r="C100" s="50"/>
      <c r="D100" s="50"/>
      <c r="E100" s="8"/>
      <c r="F100" s="58"/>
    </row>
    <row r="101" spans="1:6" x14ac:dyDescent="0.2">
      <c r="A101" s="21">
        <v>6320</v>
      </c>
      <c r="B101" s="6" t="s">
        <v>86</v>
      </c>
      <c r="C101" s="49">
        <v>30000</v>
      </c>
      <c r="D101" s="49">
        <v>30000</v>
      </c>
      <c r="E101" s="5">
        <v>60000</v>
      </c>
      <c r="F101" s="58"/>
    </row>
    <row r="102" spans="1:6" x14ac:dyDescent="0.2">
      <c r="A102" s="21">
        <v>6340</v>
      </c>
      <c r="B102" s="6" t="s">
        <v>87</v>
      </c>
      <c r="C102" s="49">
        <v>100000</v>
      </c>
      <c r="D102" s="49">
        <v>100000</v>
      </c>
      <c r="E102" s="5">
        <v>100000</v>
      </c>
      <c r="F102" s="58"/>
    </row>
    <row r="103" spans="1:6" x14ac:dyDescent="0.2">
      <c r="A103" s="21">
        <v>6360</v>
      </c>
      <c r="B103" s="6" t="s">
        <v>88</v>
      </c>
      <c r="C103" s="49">
        <v>5000</v>
      </c>
      <c r="D103" s="49">
        <v>0</v>
      </c>
      <c r="E103" s="5">
        <v>10000</v>
      </c>
      <c r="F103" s="58"/>
    </row>
    <row r="104" spans="1:6" x14ac:dyDescent="0.2">
      <c r="A104" s="21">
        <v>6370</v>
      </c>
      <c r="B104" s="6" t="s">
        <v>115</v>
      </c>
      <c r="C104" s="49">
        <v>5000</v>
      </c>
      <c r="D104" s="49">
        <v>10000</v>
      </c>
      <c r="E104" s="5">
        <v>30000</v>
      </c>
      <c r="F104" s="58"/>
    </row>
    <row r="105" spans="1:6" x14ac:dyDescent="0.2">
      <c r="B105" s="7" t="s">
        <v>89</v>
      </c>
      <c r="C105" s="50">
        <f>SUM(C101:C104)</f>
        <v>140000</v>
      </c>
      <c r="D105" s="50">
        <f>SUM(D101:D104)</f>
        <v>140000</v>
      </c>
      <c r="E105" s="8">
        <f>SUM(E101:E104)</f>
        <v>200000</v>
      </c>
      <c r="F105" s="58"/>
    </row>
    <row r="106" spans="1:6" x14ac:dyDescent="0.2">
      <c r="B106" s="7"/>
      <c r="C106" s="50"/>
      <c r="D106" s="50"/>
      <c r="E106" s="8"/>
      <c r="F106" s="58"/>
    </row>
    <row r="107" spans="1:6" x14ac:dyDescent="0.2">
      <c r="A107" s="21">
        <v>6441</v>
      </c>
      <c r="B107" s="6" t="s">
        <v>23</v>
      </c>
      <c r="C107" s="49">
        <v>250000</v>
      </c>
      <c r="D107" s="49">
        <v>250000</v>
      </c>
      <c r="E107" s="5">
        <v>250000</v>
      </c>
      <c r="F107" s="58"/>
    </row>
    <row r="108" spans="1:6" x14ac:dyDescent="0.2">
      <c r="A108" s="21">
        <v>6450</v>
      </c>
      <c r="B108" s="6" t="s">
        <v>142</v>
      </c>
      <c r="C108" s="49">
        <v>24000</v>
      </c>
      <c r="D108" s="49">
        <v>72000</v>
      </c>
      <c r="E108" s="5">
        <v>72000</v>
      </c>
      <c r="F108" s="58"/>
    </row>
    <row r="109" spans="1:6" x14ac:dyDescent="0.2">
      <c r="A109" s="21">
        <v>6490</v>
      </c>
      <c r="B109" s="6" t="s">
        <v>131</v>
      </c>
      <c r="C109" s="49">
        <v>0</v>
      </c>
      <c r="D109" s="49">
        <v>0</v>
      </c>
      <c r="E109" s="5">
        <v>0</v>
      </c>
      <c r="F109" s="58"/>
    </row>
    <row r="110" spans="1:6" x14ac:dyDescent="0.2">
      <c r="B110" s="7" t="s">
        <v>100</v>
      </c>
      <c r="C110" s="50">
        <f>SUM(C107:C109)</f>
        <v>274000</v>
      </c>
      <c r="D110" s="50">
        <f>SUM(D107:D109)</f>
        <v>322000</v>
      </c>
      <c r="E110" s="8">
        <f>SUM(E107:E109)</f>
        <v>322000</v>
      </c>
      <c r="F110" s="58"/>
    </row>
    <row r="111" spans="1:6" x14ac:dyDescent="0.2">
      <c r="B111" s="7"/>
      <c r="C111" s="50"/>
      <c r="D111" s="50"/>
      <c r="E111" s="8"/>
      <c r="F111" s="58"/>
    </row>
    <row r="112" spans="1:6" x14ac:dyDescent="0.2">
      <c r="A112" s="21">
        <v>6541</v>
      </c>
      <c r="B112" s="6" t="s">
        <v>183</v>
      </c>
      <c r="C112" s="49">
        <v>70000</v>
      </c>
      <c r="D112" s="49">
        <v>70000</v>
      </c>
      <c r="E112" s="5">
        <v>60000</v>
      </c>
      <c r="F112" s="58"/>
    </row>
    <row r="113" spans="1:6" x14ac:dyDescent="0.2">
      <c r="A113" s="21">
        <v>6542</v>
      </c>
      <c r="B113" s="6" t="s">
        <v>76</v>
      </c>
      <c r="C113" s="49">
        <v>10000</v>
      </c>
      <c r="D113" s="49">
        <v>40000</v>
      </c>
      <c r="E113" s="9">
        <v>60000</v>
      </c>
      <c r="F113" s="58"/>
    </row>
    <row r="114" spans="1:6" x14ac:dyDescent="0.2">
      <c r="A114" s="21">
        <v>6560</v>
      </c>
      <c r="B114" s="6" t="s">
        <v>180</v>
      </c>
      <c r="C114" s="49">
        <v>85000</v>
      </c>
      <c r="D114" s="49">
        <v>85000</v>
      </c>
      <c r="E114" s="5">
        <v>100000</v>
      </c>
      <c r="F114" s="58"/>
    </row>
    <row r="115" spans="1:6" x14ac:dyDescent="0.2">
      <c r="A115" s="21">
        <v>6561</v>
      </c>
      <c r="B115" s="6" t="s">
        <v>24</v>
      </c>
      <c r="C115" s="49">
        <v>5000</v>
      </c>
      <c r="D115" s="49">
        <v>5000</v>
      </c>
      <c r="E115" s="5">
        <v>5000</v>
      </c>
      <c r="F115" s="58"/>
    </row>
    <row r="116" spans="1:6" s="69" customFormat="1" x14ac:dyDescent="0.2">
      <c r="A116" s="21">
        <v>6562</v>
      </c>
      <c r="B116" s="6" t="s">
        <v>181</v>
      </c>
      <c r="C116" s="49">
        <v>105000</v>
      </c>
      <c r="D116" s="49">
        <v>105000</v>
      </c>
      <c r="E116" s="5"/>
      <c r="F116" s="58"/>
    </row>
    <row r="117" spans="1:6" x14ac:dyDescent="0.2">
      <c r="B117" s="7" t="s">
        <v>25</v>
      </c>
      <c r="C117" s="50">
        <f>SUM(C112:C116)</f>
        <v>275000</v>
      </c>
      <c r="D117" s="50">
        <f>SUM(D112:D116)</f>
        <v>305000</v>
      </c>
      <c r="E117" s="8">
        <f>SUM(E112:E115)</f>
        <v>225000</v>
      </c>
      <c r="F117" s="58"/>
    </row>
    <row r="118" spans="1:6" x14ac:dyDescent="0.2">
      <c r="C118" s="49"/>
      <c r="D118" s="49"/>
      <c r="F118" s="58"/>
    </row>
    <row r="119" spans="1:6" x14ac:dyDescent="0.2">
      <c r="A119" s="21">
        <v>6600</v>
      </c>
      <c r="B119" s="6" t="s">
        <v>161</v>
      </c>
      <c r="C119" s="49">
        <v>25000</v>
      </c>
      <c r="D119" s="49">
        <v>40000</v>
      </c>
      <c r="E119" s="5">
        <v>40000</v>
      </c>
      <c r="F119" s="58"/>
    </row>
    <row r="120" spans="1:6" x14ac:dyDescent="0.2">
      <c r="A120" s="21">
        <v>6610</v>
      </c>
      <c r="B120" s="6" t="s">
        <v>116</v>
      </c>
      <c r="C120" s="49">
        <v>50000</v>
      </c>
      <c r="D120" s="49">
        <v>10000</v>
      </c>
      <c r="E120" s="5">
        <v>10000</v>
      </c>
      <c r="F120" s="58"/>
    </row>
    <row r="121" spans="1:6" x14ac:dyDescent="0.2">
      <c r="A121" s="21">
        <v>6620</v>
      </c>
      <c r="B121" s="6" t="s">
        <v>117</v>
      </c>
      <c r="C121" s="49">
        <v>15000</v>
      </c>
      <c r="D121" s="49">
        <v>20000</v>
      </c>
      <c r="E121" s="5">
        <v>25000</v>
      </c>
      <c r="F121" s="58"/>
    </row>
    <row r="122" spans="1:6" x14ac:dyDescent="0.2">
      <c r="A122" s="21">
        <v>6622</v>
      </c>
      <c r="B122" s="6" t="s">
        <v>118</v>
      </c>
      <c r="C122" s="49">
        <v>10000</v>
      </c>
      <c r="D122" s="49">
        <v>10000</v>
      </c>
      <c r="E122" s="5">
        <v>10000</v>
      </c>
      <c r="F122" s="58"/>
    </row>
    <row r="123" spans="1:6" x14ac:dyDescent="0.2">
      <c r="A123" s="21">
        <v>6625</v>
      </c>
      <c r="B123" s="6" t="s">
        <v>132</v>
      </c>
      <c r="C123" s="49">
        <v>0</v>
      </c>
      <c r="D123" s="49">
        <v>0</v>
      </c>
      <c r="E123" s="5">
        <v>0</v>
      </c>
      <c r="F123" s="58"/>
    </row>
    <row r="124" spans="1:6" x14ac:dyDescent="0.2">
      <c r="A124" s="21">
        <v>6680</v>
      </c>
      <c r="B124" s="6" t="s">
        <v>79</v>
      </c>
      <c r="C124" s="49">
        <v>0</v>
      </c>
      <c r="D124" s="49">
        <v>0</v>
      </c>
      <c r="E124" s="5">
        <v>0</v>
      </c>
      <c r="F124" s="58"/>
    </row>
    <row r="125" spans="1:6" x14ac:dyDescent="0.2">
      <c r="B125" s="7" t="s">
        <v>26</v>
      </c>
      <c r="C125" s="50">
        <f>SUM(C119:C124)</f>
        <v>100000</v>
      </c>
      <c r="D125" s="50">
        <f>SUM(D119:D124)</f>
        <v>80000</v>
      </c>
      <c r="E125" s="8">
        <f>SUM(E119:E124)</f>
        <v>85000</v>
      </c>
      <c r="F125" s="58"/>
    </row>
    <row r="126" spans="1:6" x14ac:dyDescent="0.2">
      <c r="C126" s="49"/>
      <c r="D126" s="49"/>
      <c r="F126" s="58"/>
    </row>
    <row r="127" spans="1:6" x14ac:dyDescent="0.2">
      <c r="A127" s="21">
        <v>6700</v>
      </c>
      <c r="B127" s="6" t="s">
        <v>27</v>
      </c>
      <c r="C127" s="49">
        <v>20000</v>
      </c>
      <c r="D127" s="49">
        <v>20000</v>
      </c>
      <c r="E127" s="5">
        <v>20000</v>
      </c>
      <c r="F127" s="58"/>
    </row>
    <row r="128" spans="1:6" x14ac:dyDescent="0.2">
      <c r="A128" s="21">
        <v>6720</v>
      </c>
      <c r="B128" s="6" t="s">
        <v>28</v>
      </c>
      <c r="C128" s="49">
        <v>40000</v>
      </c>
      <c r="D128" s="49">
        <v>40000</v>
      </c>
      <c r="E128" s="5">
        <v>40000</v>
      </c>
      <c r="F128" s="58"/>
    </row>
    <row r="129" spans="1:6" x14ac:dyDescent="0.2">
      <c r="B129" s="7" t="s">
        <v>29</v>
      </c>
      <c r="C129" s="50">
        <f>SUM(C127:C128)</f>
        <v>60000</v>
      </c>
      <c r="D129" s="50">
        <f>SUM(D127:D128)</f>
        <v>60000</v>
      </c>
      <c r="E129" s="8">
        <f>SUM(E127:E128)</f>
        <v>60000</v>
      </c>
      <c r="F129" s="58"/>
    </row>
    <row r="130" spans="1:6" x14ac:dyDescent="0.2">
      <c r="C130" s="49"/>
      <c r="D130" s="49"/>
      <c r="F130" s="58"/>
    </row>
    <row r="131" spans="1:6" x14ac:dyDescent="0.2">
      <c r="A131" s="21">
        <v>6800</v>
      </c>
      <c r="B131" s="6" t="s">
        <v>30</v>
      </c>
      <c r="C131" s="49">
        <v>1000</v>
      </c>
      <c r="D131" s="49">
        <v>5000</v>
      </c>
      <c r="E131" s="5">
        <v>8000</v>
      </c>
      <c r="F131" s="58"/>
    </row>
    <row r="132" spans="1:6" x14ac:dyDescent="0.2">
      <c r="A132" s="21">
        <v>6810</v>
      </c>
      <c r="B132" s="6" t="s">
        <v>101</v>
      </c>
      <c r="C132" s="49">
        <v>1000</v>
      </c>
      <c r="D132" s="49">
        <v>5000</v>
      </c>
      <c r="E132" s="5">
        <v>10000</v>
      </c>
      <c r="F132" s="58"/>
    </row>
    <row r="133" spans="1:6" x14ac:dyDescent="0.2">
      <c r="A133" s="21">
        <v>6822</v>
      </c>
      <c r="B133" s="6" t="s">
        <v>31</v>
      </c>
      <c r="C133" s="49">
        <v>0</v>
      </c>
      <c r="D133" s="49">
        <v>0</v>
      </c>
      <c r="E133" s="5">
        <v>1500</v>
      </c>
      <c r="F133" s="58"/>
    </row>
    <row r="134" spans="1:6" x14ac:dyDescent="0.2">
      <c r="A134" s="21">
        <v>6860</v>
      </c>
      <c r="B134" s="6" t="s">
        <v>32</v>
      </c>
      <c r="C134" s="49">
        <v>0</v>
      </c>
      <c r="D134" s="49">
        <v>1000</v>
      </c>
      <c r="E134" s="5">
        <v>1000</v>
      </c>
      <c r="F134" s="58"/>
    </row>
    <row r="135" spans="1:6" x14ac:dyDescent="0.2">
      <c r="A135" s="21">
        <v>6861</v>
      </c>
      <c r="B135" s="6" t="s">
        <v>91</v>
      </c>
      <c r="C135" s="49">
        <v>0</v>
      </c>
      <c r="D135" s="49">
        <v>6000</v>
      </c>
      <c r="E135" s="5">
        <v>6000</v>
      </c>
      <c r="F135" s="58"/>
    </row>
    <row r="136" spans="1:6" x14ac:dyDescent="0.2">
      <c r="A136" s="21">
        <v>6863</v>
      </c>
      <c r="B136" s="6" t="s">
        <v>33</v>
      </c>
      <c r="C136" s="49">
        <v>0</v>
      </c>
      <c r="D136" s="49">
        <v>500</v>
      </c>
      <c r="E136" s="5">
        <v>500</v>
      </c>
      <c r="F136" s="58"/>
    </row>
    <row r="137" spans="1:6" x14ac:dyDescent="0.2">
      <c r="A137" s="21">
        <v>6870</v>
      </c>
      <c r="B137" s="6" t="s">
        <v>165</v>
      </c>
      <c r="C137" s="49">
        <v>20000</v>
      </c>
      <c r="D137" s="49">
        <v>15000</v>
      </c>
      <c r="E137" s="5">
        <v>30000</v>
      </c>
      <c r="F137" s="58"/>
    </row>
    <row r="138" spans="1:6" x14ac:dyDescent="0.2">
      <c r="A138" s="21">
        <v>6873</v>
      </c>
      <c r="B138" s="6" t="s">
        <v>34</v>
      </c>
      <c r="C138" s="49">
        <v>5000</v>
      </c>
      <c r="D138" s="49">
        <v>5000</v>
      </c>
      <c r="E138" s="5">
        <v>5000</v>
      </c>
      <c r="F138" s="58"/>
    </row>
    <row r="139" spans="1:6" x14ac:dyDescent="0.2">
      <c r="A139" s="21">
        <v>6875</v>
      </c>
      <c r="B139" s="6" t="s">
        <v>109</v>
      </c>
      <c r="C139" s="49">
        <v>35000</v>
      </c>
      <c r="D139" s="49">
        <v>35000</v>
      </c>
      <c r="E139" s="5">
        <v>40000</v>
      </c>
      <c r="F139" s="58"/>
    </row>
    <row r="140" spans="1:6" x14ac:dyDescent="0.2">
      <c r="A140" s="21">
        <v>6880</v>
      </c>
      <c r="B140" s="6" t="s">
        <v>133</v>
      </c>
      <c r="C140" s="49">
        <v>20000</v>
      </c>
      <c r="D140" s="49">
        <v>10000</v>
      </c>
      <c r="E140" s="5">
        <v>0</v>
      </c>
      <c r="F140" s="58"/>
    </row>
    <row r="141" spans="1:6" x14ac:dyDescent="0.2">
      <c r="A141" s="21">
        <v>6900</v>
      </c>
      <c r="B141" s="6" t="s">
        <v>73</v>
      </c>
      <c r="C141" s="49">
        <v>0</v>
      </c>
      <c r="D141" s="49">
        <v>0</v>
      </c>
      <c r="E141" s="5">
        <v>3000</v>
      </c>
      <c r="F141" s="58"/>
    </row>
    <row r="142" spans="1:6" x14ac:dyDescent="0.2">
      <c r="A142" s="21">
        <v>6901</v>
      </c>
      <c r="B142" s="6" t="s">
        <v>126</v>
      </c>
      <c r="C142" s="49">
        <v>0</v>
      </c>
      <c r="D142" s="49">
        <v>0</v>
      </c>
      <c r="E142" s="5">
        <v>0</v>
      </c>
      <c r="F142" s="58"/>
    </row>
    <row r="143" spans="1:6" x14ac:dyDescent="0.2">
      <c r="A143" s="21">
        <v>6940</v>
      </c>
      <c r="B143" s="6" t="s">
        <v>35</v>
      </c>
      <c r="C143" s="49">
        <v>0</v>
      </c>
      <c r="D143" s="49">
        <v>0</v>
      </c>
      <c r="E143" s="5">
        <v>1000</v>
      </c>
      <c r="F143" s="58"/>
    </row>
    <row r="144" spans="1:6" x14ac:dyDescent="0.2">
      <c r="B144" s="7" t="s">
        <v>36</v>
      </c>
      <c r="C144" s="50">
        <f>SUM(C131:C143)</f>
        <v>82000</v>
      </c>
      <c r="D144" s="50">
        <f>SUM(D131:D143)</f>
        <v>82500</v>
      </c>
      <c r="E144" s="40">
        <f>SUM(E131:E143)</f>
        <v>106000</v>
      </c>
      <c r="F144" s="58"/>
    </row>
    <row r="145" spans="1:9" x14ac:dyDescent="0.2">
      <c r="B145" s="7"/>
      <c r="C145" s="50"/>
      <c r="D145" s="50"/>
      <c r="E145" s="40"/>
      <c r="F145" s="58"/>
    </row>
    <row r="146" spans="1:9" x14ac:dyDescent="0.2">
      <c r="A146" s="21">
        <v>7100</v>
      </c>
      <c r="B146" s="6" t="s">
        <v>187</v>
      </c>
      <c r="C146" s="49">
        <v>240000</v>
      </c>
      <c r="D146" s="49">
        <v>200000</v>
      </c>
      <c r="E146" s="9">
        <f>110000+40000+20000+20000+30000+25000+10000</f>
        <v>255000</v>
      </c>
      <c r="F146" s="64">
        <v>8</v>
      </c>
      <c r="G146" s="39"/>
      <c r="H146" s="39"/>
      <c r="I146" s="39"/>
    </row>
    <row r="147" spans="1:9" x14ac:dyDescent="0.2">
      <c r="A147" s="21">
        <v>7101</v>
      </c>
      <c r="B147" s="6" t="s">
        <v>143</v>
      </c>
      <c r="C147" s="49">
        <v>120000</v>
      </c>
      <c r="D147" s="49">
        <v>110000</v>
      </c>
      <c r="E147" s="9"/>
      <c r="F147" s="64">
        <v>8</v>
      </c>
      <c r="G147" s="39"/>
      <c r="H147" s="39"/>
      <c r="I147" s="39"/>
    </row>
    <row r="148" spans="1:9" x14ac:dyDescent="0.2">
      <c r="A148" s="21">
        <v>7105</v>
      </c>
      <c r="B148" s="6" t="s">
        <v>80</v>
      </c>
      <c r="C148" s="49">
        <v>0</v>
      </c>
      <c r="D148" s="49">
        <v>0</v>
      </c>
      <c r="E148" s="5">
        <v>0</v>
      </c>
      <c r="F148" s="58"/>
    </row>
    <row r="149" spans="1:9" x14ac:dyDescent="0.2">
      <c r="A149" s="21">
        <v>7140</v>
      </c>
      <c r="B149" s="6" t="s">
        <v>82</v>
      </c>
      <c r="C149" s="49">
        <v>110000</v>
      </c>
      <c r="D149" s="49">
        <v>150000</v>
      </c>
      <c r="E149" s="5">
        <v>130000</v>
      </c>
      <c r="F149" s="58"/>
    </row>
    <row r="150" spans="1:9" x14ac:dyDescent="0.2">
      <c r="A150" s="21">
        <v>7141</v>
      </c>
      <c r="B150" s="6" t="s">
        <v>162</v>
      </c>
      <c r="C150" s="49">
        <v>0</v>
      </c>
      <c r="D150" s="49">
        <v>0</v>
      </c>
      <c r="E150" s="5">
        <v>0</v>
      </c>
      <c r="F150" s="58"/>
    </row>
    <row r="151" spans="1:9" x14ac:dyDescent="0.2">
      <c r="A151" s="21">
        <v>7142</v>
      </c>
      <c r="B151" s="6" t="s">
        <v>57</v>
      </c>
      <c r="C151" s="49">
        <v>300000</v>
      </c>
      <c r="D151" s="49">
        <v>300000</v>
      </c>
      <c r="E151" s="9">
        <v>300000</v>
      </c>
      <c r="F151" s="58">
        <v>2</v>
      </c>
    </row>
    <row r="152" spans="1:9" s="47" customFormat="1" x14ac:dyDescent="0.2">
      <c r="A152" s="21">
        <v>7143</v>
      </c>
      <c r="B152" s="6" t="s">
        <v>81</v>
      </c>
      <c r="C152" s="49">
        <v>15000</v>
      </c>
      <c r="D152" s="49">
        <v>15000</v>
      </c>
      <c r="E152" s="5">
        <v>20000</v>
      </c>
      <c r="F152" s="63"/>
    </row>
    <row r="153" spans="1:9" s="47" customFormat="1" x14ac:dyDescent="0.2">
      <c r="A153" s="21">
        <v>7144</v>
      </c>
      <c r="B153" s="6" t="s">
        <v>78</v>
      </c>
      <c r="C153" s="49">
        <v>0</v>
      </c>
      <c r="D153" s="49">
        <v>0</v>
      </c>
      <c r="E153" s="5">
        <v>0</v>
      </c>
      <c r="F153" s="63"/>
    </row>
    <row r="154" spans="1:9" x14ac:dyDescent="0.2">
      <c r="A154" s="21">
        <v>7145</v>
      </c>
      <c r="B154" s="6" t="s">
        <v>134</v>
      </c>
      <c r="C154" s="49">
        <v>0</v>
      </c>
      <c r="D154" s="49">
        <v>0</v>
      </c>
      <c r="E154" s="9">
        <v>0</v>
      </c>
      <c r="F154" s="58"/>
    </row>
    <row r="155" spans="1:9" x14ac:dyDescent="0.2">
      <c r="A155" s="21">
        <v>7150</v>
      </c>
      <c r="B155" s="6" t="s">
        <v>38</v>
      </c>
      <c r="C155" s="49">
        <v>0</v>
      </c>
      <c r="D155" s="49">
        <v>0</v>
      </c>
      <c r="E155" s="9">
        <v>0</v>
      </c>
      <c r="F155" s="58"/>
    </row>
    <row r="156" spans="1:9" x14ac:dyDescent="0.2">
      <c r="B156" s="7" t="s">
        <v>39</v>
      </c>
      <c r="C156" s="50">
        <f>SUM(C146:C155)</f>
        <v>785000</v>
      </c>
      <c r="D156" s="50">
        <f>SUM(D146:D155)</f>
        <v>775000</v>
      </c>
      <c r="E156" s="8">
        <f>SUM(E146:E155)</f>
        <v>705000</v>
      </c>
      <c r="F156" s="58"/>
    </row>
    <row r="157" spans="1:9" x14ac:dyDescent="0.2">
      <c r="C157" s="49"/>
      <c r="D157" s="49"/>
      <c r="F157" s="58"/>
    </row>
    <row r="158" spans="1:9" x14ac:dyDescent="0.2">
      <c r="A158" s="21">
        <v>7321</v>
      </c>
      <c r="B158" s="6" t="s">
        <v>40</v>
      </c>
      <c r="C158" s="49">
        <v>2000</v>
      </c>
      <c r="D158" s="49">
        <v>2000</v>
      </c>
      <c r="E158" s="5">
        <v>15000</v>
      </c>
      <c r="F158" s="58"/>
    </row>
    <row r="159" spans="1:9" x14ac:dyDescent="0.2">
      <c r="B159" s="7" t="s">
        <v>108</v>
      </c>
      <c r="C159" s="50">
        <f>SUM(C158)</f>
        <v>2000</v>
      </c>
      <c r="D159" s="50">
        <f>SUM(D158)</f>
        <v>2000</v>
      </c>
      <c r="E159" s="8">
        <f>SUM(E158)</f>
        <v>15000</v>
      </c>
      <c r="F159" s="58"/>
    </row>
    <row r="160" spans="1:9" x14ac:dyDescent="0.2">
      <c r="C160" s="49"/>
      <c r="D160" s="49"/>
      <c r="F160" s="58"/>
    </row>
    <row r="161" spans="1:6" x14ac:dyDescent="0.2">
      <c r="A161" s="21">
        <v>7330</v>
      </c>
      <c r="B161" s="6" t="s">
        <v>135</v>
      </c>
      <c r="C161" s="49">
        <v>0</v>
      </c>
      <c r="D161" s="49">
        <v>0</v>
      </c>
      <c r="E161" s="5">
        <v>10000</v>
      </c>
      <c r="F161" s="58"/>
    </row>
    <row r="162" spans="1:6" x14ac:dyDescent="0.2">
      <c r="A162" s="21">
        <v>7332</v>
      </c>
      <c r="B162" s="6" t="s">
        <v>41</v>
      </c>
      <c r="C162" s="49">
        <v>60000</v>
      </c>
      <c r="D162" s="49">
        <v>60000</v>
      </c>
      <c r="E162" s="5">
        <v>60000</v>
      </c>
      <c r="F162" s="58"/>
    </row>
    <row r="163" spans="1:6" x14ac:dyDescent="0.2">
      <c r="A163" s="21">
        <v>7333</v>
      </c>
      <c r="B163" s="6" t="s">
        <v>119</v>
      </c>
      <c r="C163" s="49">
        <v>10000</v>
      </c>
      <c r="D163" s="49">
        <v>7000</v>
      </c>
      <c r="E163" s="5">
        <v>0</v>
      </c>
      <c r="F163" s="58"/>
    </row>
    <row r="164" spans="1:6" x14ac:dyDescent="0.2">
      <c r="A164" s="21">
        <v>7334</v>
      </c>
      <c r="B164" s="6" t="s">
        <v>93</v>
      </c>
      <c r="C164" s="49">
        <v>10000</v>
      </c>
      <c r="D164" s="49">
        <v>10000</v>
      </c>
      <c r="E164" s="5">
        <v>10000</v>
      </c>
      <c r="F164" s="58"/>
    </row>
    <row r="165" spans="1:6" x14ac:dyDescent="0.2">
      <c r="A165" s="21">
        <v>7335</v>
      </c>
      <c r="B165" s="6" t="s">
        <v>42</v>
      </c>
      <c r="C165" s="49">
        <v>30000</v>
      </c>
      <c r="D165" s="49">
        <v>30000</v>
      </c>
      <c r="E165" s="5">
        <v>15000</v>
      </c>
      <c r="F165" s="58"/>
    </row>
    <row r="166" spans="1:6" x14ac:dyDescent="0.2">
      <c r="A166" s="21">
        <v>7336</v>
      </c>
      <c r="B166" s="6" t="s">
        <v>58</v>
      </c>
      <c r="C166" s="49">
        <v>15000</v>
      </c>
      <c r="D166" s="49">
        <v>15000</v>
      </c>
      <c r="E166" s="5">
        <v>15000</v>
      </c>
      <c r="F166" s="58"/>
    </row>
    <row r="167" spans="1:6" x14ac:dyDescent="0.2">
      <c r="A167" s="21">
        <v>7338</v>
      </c>
      <c r="B167" s="6" t="s">
        <v>71</v>
      </c>
      <c r="C167" s="49">
        <v>75000</v>
      </c>
      <c r="D167" s="49">
        <v>50000</v>
      </c>
      <c r="E167" s="5">
        <v>40000</v>
      </c>
      <c r="F167" s="58"/>
    </row>
    <row r="168" spans="1:6" x14ac:dyDescent="0.2">
      <c r="A168" s="21">
        <v>7344</v>
      </c>
      <c r="B168" s="6" t="s">
        <v>43</v>
      </c>
      <c r="C168" s="49">
        <v>140000</v>
      </c>
      <c r="D168" s="49">
        <v>140000</v>
      </c>
      <c r="E168" s="9">
        <v>150000</v>
      </c>
      <c r="F168" s="58"/>
    </row>
    <row r="169" spans="1:6" x14ac:dyDescent="0.2">
      <c r="A169" s="21">
        <v>7345</v>
      </c>
      <c r="B169" s="6" t="s">
        <v>44</v>
      </c>
      <c r="C169" s="49">
        <v>1000</v>
      </c>
      <c r="D169" s="49">
        <v>1000</v>
      </c>
      <c r="E169" s="5">
        <v>2000</v>
      </c>
      <c r="F169" s="58"/>
    </row>
    <row r="170" spans="1:6" x14ac:dyDescent="0.2">
      <c r="A170" s="21">
        <v>7346</v>
      </c>
      <c r="B170" s="6" t="s">
        <v>94</v>
      </c>
      <c r="C170" s="49">
        <v>1000</v>
      </c>
      <c r="D170" s="49">
        <v>1000</v>
      </c>
      <c r="E170" s="5">
        <v>5000</v>
      </c>
      <c r="F170" s="58"/>
    </row>
    <row r="171" spans="1:6" x14ac:dyDescent="0.2">
      <c r="A171" s="21">
        <v>7351</v>
      </c>
      <c r="B171" s="6" t="s">
        <v>45</v>
      </c>
      <c r="C171" s="49">
        <v>1000</v>
      </c>
      <c r="D171" s="49">
        <v>1000</v>
      </c>
      <c r="E171" s="5">
        <v>1500</v>
      </c>
      <c r="F171" s="58"/>
    </row>
    <row r="172" spans="1:6" x14ac:dyDescent="0.2">
      <c r="A172" s="21">
        <v>7356</v>
      </c>
      <c r="B172" s="6" t="s">
        <v>137</v>
      </c>
      <c r="C172" s="49">
        <v>0</v>
      </c>
      <c r="D172" s="49">
        <v>0</v>
      </c>
      <c r="E172" s="5">
        <v>10000</v>
      </c>
      <c r="F172" s="58">
        <v>4</v>
      </c>
    </row>
    <row r="173" spans="1:6" x14ac:dyDescent="0.2">
      <c r="B173" s="7" t="s">
        <v>46</v>
      </c>
      <c r="C173" s="50">
        <f>SUM(C161:C172)</f>
        <v>343000</v>
      </c>
      <c r="D173" s="50">
        <f>SUM(D161:D172)</f>
        <v>315000</v>
      </c>
      <c r="E173" s="40">
        <f>SUM(E161:E172)</f>
        <v>318500</v>
      </c>
      <c r="F173" s="58"/>
    </row>
    <row r="174" spans="1:6" x14ac:dyDescent="0.2">
      <c r="C174" s="49"/>
      <c r="D174" s="49"/>
      <c r="F174" s="58"/>
    </row>
    <row r="175" spans="1:6" x14ac:dyDescent="0.2">
      <c r="A175" s="21">
        <v>7380</v>
      </c>
      <c r="B175" s="6" t="s">
        <v>63</v>
      </c>
      <c r="C175" s="49">
        <v>0</v>
      </c>
      <c r="D175" s="49">
        <v>4000</v>
      </c>
      <c r="E175" s="5">
        <v>3000</v>
      </c>
      <c r="F175" s="58"/>
    </row>
    <row r="176" spans="1:6" x14ac:dyDescent="0.2">
      <c r="A176" s="21">
        <v>7382</v>
      </c>
      <c r="B176" s="6" t="s">
        <v>59</v>
      </c>
      <c r="C176" s="49">
        <v>260000</v>
      </c>
      <c r="D176" s="49">
        <v>180000</v>
      </c>
      <c r="E176" s="5">
        <v>180000</v>
      </c>
      <c r="F176" s="58"/>
    </row>
    <row r="177" spans="1:6" x14ac:dyDescent="0.2">
      <c r="A177" s="21">
        <v>7383</v>
      </c>
      <c r="B177" s="6" t="s">
        <v>166</v>
      </c>
      <c r="C177" s="49">
        <v>190000</v>
      </c>
      <c r="D177" s="49">
        <v>175000</v>
      </c>
      <c r="E177" s="5">
        <v>175000</v>
      </c>
      <c r="F177" s="58"/>
    </row>
    <row r="178" spans="1:6" s="68" customFormat="1" x14ac:dyDescent="0.2">
      <c r="A178" s="21">
        <v>7384</v>
      </c>
      <c r="B178" s="6" t="s">
        <v>178</v>
      </c>
      <c r="C178" s="49">
        <v>35000</v>
      </c>
      <c r="D178" s="49">
        <v>35000</v>
      </c>
      <c r="E178" s="5"/>
      <c r="F178" s="58"/>
    </row>
    <row r="179" spans="1:6" x14ac:dyDescent="0.2">
      <c r="A179" s="21">
        <v>7390</v>
      </c>
      <c r="B179" s="6" t="s">
        <v>144</v>
      </c>
      <c r="C179" s="49">
        <v>6000</v>
      </c>
      <c r="D179" s="49">
        <v>6000</v>
      </c>
      <c r="E179" s="5">
        <v>5000</v>
      </c>
      <c r="F179" s="58"/>
    </row>
    <row r="180" spans="1:6" x14ac:dyDescent="0.2">
      <c r="B180" s="7" t="s">
        <v>47</v>
      </c>
      <c r="C180" s="50">
        <f>SUM(C175:C179)</f>
        <v>491000</v>
      </c>
      <c r="D180" s="50">
        <f>SUM(D175:D179)</f>
        <v>400000</v>
      </c>
      <c r="E180" s="8">
        <f>SUM(E175:E179)</f>
        <v>363000</v>
      </c>
      <c r="F180" s="58"/>
    </row>
    <row r="181" spans="1:6" x14ac:dyDescent="0.2">
      <c r="B181" s="7"/>
      <c r="C181" s="50"/>
      <c r="D181" s="50"/>
      <c r="E181" s="8"/>
      <c r="F181" s="58"/>
    </row>
    <row r="182" spans="1:6" x14ac:dyDescent="0.2">
      <c r="A182" s="21">
        <v>7500</v>
      </c>
      <c r="B182" s="6" t="s">
        <v>64</v>
      </c>
      <c r="C182" s="49">
        <v>62000</v>
      </c>
      <c r="D182" s="49">
        <v>60000</v>
      </c>
      <c r="E182" s="5">
        <v>60000</v>
      </c>
      <c r="F182" s="58"/>
    </row>
    <row r="183" spans="1:6" x14ac:dyDescent="0.2">
      <c r="A183" s="21">
        <v>7501</v>
      </c>
      <c r="B183" s="6" t="s">
        <v>102</v>
      </c>
      <c r="C183" s="49">
        <v>68000</v>
      </c>
      <c r="D183" s="49">
        <v>68000</v>
      </c>
      <c r="E183" s="5">
        <v>45000</v>
      </c>
      <c r="F183" s="58">
        <v>9</v>
      </c>
    </row>
    <row r="184" spans="1:6" x14ac:dyDescent="0.2">
      <c r="B184" s="7" t="s">
        <v>37</v>
      </c>
      <c r="C184" s="50">
        <f>SUM(C182:C183)</f>
        <v>130000</v>
      </c>
      <c r="D184" s="50">
        <f>SUM(D182:D183)</f>
        <v>128000</v>
      </c>
      <c r="E184" s="8">
        <f>SUM(E182:E183)</f>
        <v>105000</v>
      </c>
      <c r="F184" s="58"/>
    </row>
    <row r="185" spans="1:6" x14ac:dyDescent="0.2">
      <c r="B185" s="7"/>
      <c r="C185" s="50"/>
      <c r="D185" s="50"/>
      <c r="E185" s="8"/>
      <c r="F185" s="58"/>
    </row>
    <row r="186" spans="1:6" x14ac:dyDescent="0.2">
      <c r="A186" s="21">
        <v>7410</v>
      </c>
      <c r="B186" s="6" t="s">
        <v>77</v>
      </c>
      <c r="C186" s="49">
        <v>75000</v>
      </c>
      <c r="D186" s="49">
        <v>75000</v>
      </c>
      <c r="E186" s="5">
        <v>75000</v>
      </c>
      <c r="F186" s="58"/>
    </row>
    <row r="187" spans="1:6" x14ac:dyDescent="0.2">
      <c r="A187" s="21">
        <v>7412</v>
      </c>
      <c r="B187" s="6" t="s">
        <v>48</v>
      </c>
      <c r="C187" s="49">
        <v>13000</v>
      </c>
      <c r="D187" s="49">
        <v>13000</v>
      </c>
      <c r="E187" s="5">
        <v>10000</v>
      </c>
      <c r="F187" s="58">
        <v>10</v>
      </c>
    </row>
    <row r="188" spans="1:6" s="70" customFormat="1" x14ac:dyDescent="0.2">
      <c r="A188" s="21">
        <v>7414</v>
      </c>
      <c r="B188" s="6" t="s">
        <v>184</v>
      </c>
      <c r="C188" s="49">
        <v>5000</v>
      </c>
      <c r="D188" s="49"/>
      <c r="E188" s="5"/>
      <c r="F188" s="58"/>
    </row>
    <row r="189" spans="1:6" x14ac:dyDescent="0.2">
      <c r="A189" s="21">
        <v>7760</v>
      </c>
      <c r="B189" s="6" t="s">
        <v>49</v>
      </c>
      <c r="C189" s="49">
        <v>10000</v>
      </c>
      <c r="D189" s="49">
        <v>10000</v>
      </c>
      <c r="E189" s="5">
        <v>10000</v>
      </c>
      <c r="F189" s="58"/>
    </row>
    <row r="190" spans="1:6" x14ac:dyDescent="0.2">
      <c r="B190" s="7" t="s">
        <v>50</v>
      </c>
      <c r="C190" s="50">
        <f>SUM(C186:C189)</f>
        <v>103000</v>
      </c>
      <c r="D190" s="50">
        <f>SUM(D186:D189)</f>
        <v>98000</v>
      </c>
      <c r="E190" s="8">
        <f>SUM(E186:E189)</f>
        <v>95000</v>
      </c>
      <c r="F190" s="58"/>
    </row>
    <row r="191" spans="1:6" x14ac:dyDescent="0.2">
      <c r="B191" s="7"/>
      <c r="C191" s="50"/>
      <c r="D191" s="50"/>
      <c r="E191" s="8"/>
      <c r="F191" s="58"/>
    </row>
    <row r="192" spans="1:6" x14ac:dyDescent="0.2">
      <c r="A192" s="21">
        <v>7790</v>
      </c>
      <c r="B192" s="6" t="s">
        <v>120</v>
      </c>
      <c r="C192" s="49">
        <v>3000</v>
      </c>
      <c r="D192" s="49">
        <v>1500</v>
      </c>
      <c r="E192" s="8">
        <v>0</v>
      </c>
      <c r="F192" s="58"/>
    </row>
    <row r="193" spans="1:6" x14ac:dyDescent="0.2">
      <c r="B193" s="7" t="s">
        <v>121</v>
      </c>
      <c r="C193" s="50">
        <f>SUM(C192)</f>
        <v>3000</v>
      </c>
      <c r="D193" s="50">
        <f>SUM(D192)</f>
        <v>1500</v>
      </c>
      <c r="E193" s="43">
        <f>SUM(E192)</f>
        <v>0</v>
      </c>
      <c r="F193" s="58"/>
    </row>
    <row r="194" spans="1:6" x14ac:dyDescent="0.2">
      <c r="B194" s="7"/>
      <c r="C194" s="50"/>
      <c r="D194" s="50"/>
      <c r="E194" s="43"/>
      <c r="F194" s="58"/>
    </row>
    <row r="195" spans="1:6" x14ac:dyDescent="0.2">
      <c r="A195" s="21">
        <v>7830</v>
      </c>
      <c r="B195" s="6" t="s">
        <v>122</v>
      </c>
      <c r="C195" s="49"/>
      <c r="D195" s="49"/>
      <c r="E195" s="5">
        <v>0</v>
      </c>
      <c r="F195" s="58"/>
    </row>
    <row r="196" spans="1:6" x14ac:dyDescent="0.2">
      <c r="B196" s="7" t="s">
        <v>123</v>
      </c>
      <c r="C196" s="50">
        <f>SUM(C195)</f>
        <v>0</v>
      </c>
      <c r="D196" s="50">
        <f>SUM(D195)</f>
        <v>0</v>
      </c>
      <c r="E196" s="43">
        <f>SUM(E195)</f>
        <v>0</v>
      </c>
      <c r="F196" s="58"/>
    </row>
    <row r="197" spans="1:6" ht="13.5" thickBot="1" x14ac:dyDescent="0.25">
      <c r="B197" s="7"/>
      <c r="C197" s="50"/>
      <c r="D197" s="50"/>
      <c r="E197" s="43"/>
      <c r="F197" s="58"/>
    </row>
    <row r="198" spans="1:6" ht="13.5" thickBot="1" x14ac:dyDescent="0.25">
      <c r="A198" s="34"/>
      <c r="B198" s="10" t="s">
        <v>51</v>
      </c>
      <c r="C198" s="51">
        <f>C93+C99+C105+C110+C117+C125+C129+C144+C156+C159+C173+C180+C184+C190+C193+C196</f>
        <v>2878000</v>
      </c>
      <c r="D198" s="51">
        <f>D93+D99+D105+D110+D117+D125+D129+D144+D156+D159+D173+D180+D184+D190+D193+D196</f>
        <v>2794000</v>
      </c>
      <c r="E198" s="11">
        <f>E99+E105+E110+E117+E125+E129+E144+E156+E159+E173+E180+E184+E190+E193+E93+E196</f>
        <v>2676732</v>
      </c>
      <c r="F198" s="58"/>
    </row>
    <row r="199" spans="1:6" ht="13.5" thickBot="1" x14ac:dyDescent="0.25">
      <c r="A199" s="23"/>
      <c r="B199" s="12"/>
      <c r="C199" s="52"/>
      <c r="D199" s="52"/>
      <c r="E199" s="13"/>
      <c r="F199" s="58"/>
    </row>
    <row r="200" spans="1:6" ht="13.5" thickBot="1" x14ac:dyDescent="0.25">
      <c r="A200" s="35"/>
      <c r="B200" s="36" t="s">
        <v>52</v>
      </c>
      <c r="C200" s="55">
        <f>C72+C90+C198</f>
        <v>3354000</v>
      </c>
      <c r="D200" s="55">
        <f>D72+D90+D198</f>
        <v>3269500</v>
      </c>
      <c r="E200" s="42">
        <f>E72+E90+E198</f>
        <v>3211732</v>
      </c>
      <c r="F200" s="58"/>
    </row>
    <row r="201" spans="1:6" ht="13.5" thickBot="1" x14ac:dyDescent="0.25">
      <c r="A201" s="23"/>
      <c r="B201" s="12"/>
      <c r="C201" s="52"/>
      <c r="D201" s="52"/>
      <c r="E201" s="13"/>
      <c r="F201" s="58"/>
    </row>
    <row r="202" spans="1:6" ht="13.5" thickBot="1" x14ac:dyDescent="0.25">
      <c r="A202" s="35"/>
      <c r="B202" s="36" t="s">
        <v>53</v>
      </c>
      <c r="C202" s="55">
        <f>C66-C200</f>
        <v>6000</v>
      </c>
      <c r="D202" s="55">
        <f>D66-D200</f>
        <v>42500</v>
      </c>
      <c r="E202" s="42">
        <f>E66-E200</f>
        <v>68268</v>
      </c>
      <c r="F202" s="58"/>
    </row>
    <row r="203" spans="1:6" x14ac:dyDescent="0.2">
      <c r="A203" s="23"/>
      <c r="B203" s="12"/>
      <c r="C203" s="12"/>
      <c r="D203" s="12"/>
      <c r="E203" s="13"/>
      <c r="F203" s="58"/>
    </row>
    <row r="204" spans="1:6" x14ac:dyDescent="0.2">
      <c r="A204" s="23">
        <v>8040</v>
      </c>
      <c r="B204" s="14" t="s">
        <v>67</v>
      </c>
      <c r="C204" s="14">
        <v>4000</v>
      </c>
      <c r="D204" s="14">
        <v>6000</v>
      </c>
      <c r="E204" s="15">
        <v>6000</v>
      </c>
      <c r="F204" s="58"/>
    </row>
    <row r="205" spans="1:6" x14ac:dyDescent="0.2">
      <c r="A205" s="23">
        <v>8071</v>
      </c>
      <c r="B205" s="14" t="s">
        <v>128</v>
      </c>
      <c r="C205" s="14">
        <v>0</v>
      </c>
      <c r="D205" s="14">
        <v>0</v>
      </c>
      <c r="E205" s="15">
        <v>0</v>
      </c>
      <c r="F205" s="58"/>
    </row>
    <row r="206" spans="1:6" x14ac:dyDescent="0.2">
      <c r="A206" s="23"/>
      <c r="B206" s="12" t="s">
        <v>103</v>
      </c>
      <c r="C206" s="12">
        <f>SUM(C204:C205)</f>
        <v>4000</v>
      </c>
      <c r="D206" s="12">
        <f>SUM(D204:D205)</f>
        <v>6000</v>
      </c>
      <c r="E206" s="40">
        <f>SUM(E204:E205)</f>
        <v>6000</v>
      </c>
      <c r="F206" s="58"/>
    </row>
    <row r="207" spans="1:6" x14ac:dyDescent="0.2">
      <c r="A207" s="23"/>
      <c r="B207" s="12"/>
      <c r="C207" s="12"/>
      <c r="D207" s="12"/>
      <c r="E207" s="13"/>
      <c r="F207" s="58"/>
    </row>
    <row r="208" spans="1:6" x14ac:dyDescent="0.2">
      <c r="A208" s="23">
        <v>8140</v>
      </c>
      <c r="B208" s="14" t="s">
        <v>104</v>
      </c>
      <c r="C208" s="14">
        <v>0</v>
      </c>
      <c r="D208" s="14">
        <v>1000</v>
      </c>
      <c r="E208" s="13">
        <v>3500</v>
      </c>
      <c r="F208" s="58"/>
    </row>
    <row r="209" spans="1:6" x14ac:dyDescent="0.2">
      <c r="A209" s="23">
        <v>8155</v>
      </c>
      <c r="B209" s="14" t="s">
        <v>138</v>
      </c>
      <c r="C209" s="14">
        <v>0</v>
      </c>
      <c r="D209" s="14">
        <v>1000</v>
      </c>
      <c r="E209" s="13">
        <v>0</v>
      </c>
      <c r="F209" s="58"/>
    </row>
    <row r="210" spans="1:6" x14ac:dyDescent="0.2">
      <c r="A210" s="23">
        <v>8170</v>
      </c>
      <c r="B210" s="14" t="s">
        <v>75</v>
      </c>
      <c r="C210" s="14">
        <v>5000</v>
      </c>
      <c r="D210" s="14">
        <v>7000</v>
      </c>
      <c r="E210" s="5">
        <v>20000</v>
      </c>
      <c r="F210" s="58"/>
    </row>
    <row r="211" spans="1:6" x14ac:dyDescent="0.2">
      <c r="A211" s="23"/>
      <c r="B211" s="12" t="s">
        <v>105</v>
      </c>
      <c r="C211" s="12">
        <f>SUM(C208:C210)</f>
        <v>5000</v>
      </c>
      <c r="D211" s="12">
        <f>SUM(D208:D210)</f>
        <v>9000</v>
      </c>
      <c r="E211" s="8">
        <f>SUM(E208:E210)</f>
        <v>23500</v>
      </c>
      <c r="F211" s="58"/>
    </row>
    <row r="212" spans="1:6" x14ac:dyDescent="0.2">
      <c r="A212" s="23"/>
      <c r="B212" s="12" t="s">
        <v>106</v>
      </c>
      <c r="C212" s="12">
        <f>C206-C211</f>
        <v>-1000</v>
      </c>
      <c r="D212" s="12">
        <f>D206-D211</f>
        <v>-3000</v>
      </c>
      <c r="E212" s="8">
        <f>SUM(E206-E211)</f>
        <v>-17500</v>
      </c>
      <c r="F212" s="58"/>
    </row>
    <row r="213" spans="1:6" ht="13.5" thickBot="1" x14ac:dyDescent="0.25">
      <c r="A213" s="23"/>
      <c r="B213" s="12"/>
      <c r="C213" s="12"/>
      <c r="D213" s="12"/>
      <c r="E213" s="18"/>
      <c r="F213" s="58"/>
    </row>
    <row r="214" spans="1:6" ht="13.5" thickBot="1" x14ac:dyDescent="0.25">
      <c r="A214" s="35"/>
      <c r="B214" s="36" t="s">
        <v>107</v>
      </c>
      <c r="C214" s="65">
        <f>C202+C212</f>
        <v>5000</v>
      </c>
      <c r="D214" s="65">
        <f>D202+D212</f>
        <v>39500</v>
      </c>
      <c r="E214" s="37">
        <f>E202+E206-E211</f>
        <v>50768</v>
      </c>
      <c r="F214" s="58"/>
    </row>
    <row r="215" spans="1:6" x14ac:dyDescent="0.2">
      <c r="A215" s="23"/>
      <c r="B215" s="12"/>
      <c r="C215" s="12"/>
      <c r="D215" s="12"/>
      <c r="E215" s="13"/>
    </row>
    <row r="216" spans="1:6" x14ac:dyDescent="0.2">
      <c r="A216" s="28"/>
      <c r="B216" s="19"/>
      <c r="C216" s="19"/>
      <c r="D216" s="19"/>
    </row>
    <row r="217" spans="1:6" x14ac:dyDescent="0.2">
      <c r="A217" s="28"/>
      <c r="B217" s="19"/>
      <c r="C217" s="19"/>
      <c r="D217" s="19"/>
    </row>
  </sheetData>
  <mergeCells count="1">
    <mergeCell ref="A1:E1"/>
  </mergeCells>
  <pageMargins left="0.62992125984251968" right="0.62992125984251968" top="0.55118110236220474" bottom="0.55118110236220474" header="0.31496062992125984" footer="0.31496062992125984"/>
  <pageSetup paperSize="9" scale="78" fitToHeight="3" orientation="portrait" horizontalDpi="1200" verticalDpi="1200" r:id="rId1"/>
  <headerFooter alignWithMargins="0"/>
  <rowBreaks count="2" manualBreakCount="2">
    <brk id="68" max="10" man="1"/>
    <brk id="14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>
      <selection activeCell="B9" sqref="B9:D9"/>
    </sheetView>
  </sheetViews>
  <sheetFormatPr baseColWidth="10" defaultColWidth="11.42578125" defaultRowHeight="12.75" x14ac:dyDescent="0.2"/>
  <cols>
    <col min="2" max="2" width="129.5703125" customWidth="1"/>
  </cols>
  <sheetData>
    <row r="1" spans="1:12" ht="20.25" x14ac:dyDescent="0.3">
      <c r="A1" s="66" t="s">
        <v>164</v>
      </c>
    </row>
    <row r="2" spans="1:12" x14ac:dyDescent="0.2">
      <c r="A2" s="46" t="s">
        <v>167</v>
      </c>
    </row>
    <row r="3" spans="1:12" x14ac:dyDescent="0.2">
      <c r="A3" s="2">
        <v>1</v>
      </c>
      <c r="B3" s="72" t="s">
        <v>186</v>
      </c>
      <c r="C3" s="72"/>
      <c r="D3" s="72"/>
      <c r="E3" s="72"/>
      <c r="F3" s="72"/>
      <c r="G3" s="72"/>
    </row>
    <row r="4" spans="1:12" x14ac:dyDescent="0.2">
      <c r="A4" s="2">
        <v>2</v>
      </c>
      <c r="B4" s="72" t="s">
        <v>172</v>
      </c>
      <c r="C4" s="72"/>
    </row>
    <row r="5" spans="1:12" x14ac:dyDescent="0.2">
      <c r="A5" s="2">
        <v>3</v>
      </c>
      <c r="B5" s="72" t="s">
        <v>169</v>
      </c>
      <c r="C5" s="72"/>
      <c r="D5" s="72"/>
    </row>
    <row r="6" spans="1:12" x14ac:dyDescent="0.2">
      <c r="A6" s="2">
        <v>4</v>
      </c>
      <c r="B6" s="72" t="s">
        <v>173</v>
      </c>
      <c r="C6" s="72"/>
      <c r="D6" s="72"/>
      <c r="E6" s="72"/>
      <c r="F6" s="72"/>
      <c r="G6" s="72"/>
      <c r="H6" s="72"/>
      <c r="I6" s="72"/>
    </row>
    <row r="7" spans="1:12" x14ac:dyDescent="0.2">
      <c r="A7" s="2">
        <v>5</v>
      </c>
      <c r="B7" s="72" t="s">
        <v>174</v>
      </c>
      <c r="C7" s="72"/>
      <c r="D7" s="72"/>
      <c r="E7" s="72"/>
      <c r="F7" s="72"/>
      <c r="G7" s="72"/>
      <c r="H7" s="72"/>
    </row>
    <row r="8" spans="1:12" x14ac:dyDescent="0.2">
      <c r="A8" s="2">
        <v>6</v>
      </c>
      <c r="B8" s="72" t="s">
        <v>170</v>
      </c>
      <c r="C8" s="72"/>
    </row>
    <row r="9" spans="1:12" x14ac:dyDescent="0.2">
      <c r="A9" s="2">
        <v>7</v>
      </c>
      <c r="B9" s="72" t="s">
        <v>185</v>
      </c>
      <c r="C9" s="72"/>
      <c r="D9" s="72"/>
    </row>
    <row r="10" spans="1:12" x14ac:dyDescent="0.2">
      <c r="A10" s="2">
        <v>8</v>
      </c>
      <c r="B10" s="72" t="s">
        <v>171</v>
      </c>
      <c r="C10" s="73"/>
      <c r="D10" s="73"/>
    </row>
    <row r="11" spans="1:12" x14ac:dyDescent="0.2">
      <c r="A11" s="2">
        <v>9</v>
      </c>
      <c r="B11" s="72" t="s">
        <v>175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x14ac:dyDescent="0.2">
      <c r="A12" s="2">
        <v>10</v>
      </c>
      <c r="B12" s="72" t="s">
        <v>176</v>
      </c>
      <c r="C12" s="72"/>
      <c r="D12" s="72"/>
    </row>
  </sheetData>
  <mergeCells count="10">
    <mergeCell ref="B12:D12"/>
    <mergeCell ref="B3:G3"/>
    <mergeCell ref="B6:I6"/>
    <mergeCell ref="B8:C8"/>
    <mergeCell ref="B5:D5"/>
    <mergeCell ref="B10:D10"/>
    <mergeCell ref="B4:C4"/>
    <mergeCell ref="B9:D9"/>
    <mergeCell ref="B7:H7"/>
    <mergeCell ref="B11:L11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826BAD70BE54EA6418A734DF253D1" ma:contentTypeVersion="7" ma:contentTypeDescription="Opprett et nytt dokument." ma:contentTypeScope="" ma:versionID="c320893ccbd2864ff0a90fe15d247706">
  <xsd:schema xmlns:xsd="http://www.w3.org/2001/XMLSchema" xmlns:xs="http://www.w3.org/2001/XMLSchema" xmlns:p="http://schemas.microsoft.com/office/2006/metadata/properties" xmlns:ns3="5ec7a127-35d7-4f40-9e35-d4e716448a20" targetNamespace="http://schemas.microsoft.com/office/2006/metadata/properties" ma:root="true" ma:fieldsID="f482a088f6ef1e6f6cf17f699405f74f" ns3:_="">
    <xsd:import namespace="5ec7a127-35d7-4f40-9e35-d4e716448a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7a127-35d7-4f40-9e35-d4e716448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4456BF-15FC-436B-86AD-39EED45672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7A76D9-5329-4B20-AE5E-BE0DA85EF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c7a127-35d7-4f40-9e35-d4e716448a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ECD4FB-82C9-4F62-8A3D-8478664695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Budsjett 2020</vt:lpstr>
      <vt:lpstr>Noter</vt:lpstr>
      <vt:lpstr>'Budsjett 2020'!Utskriftsområde</vt:lpstr>
      <vt:lpstr>'Budsjett 2020'!Utskriftstitler</vt:lpstr>
    </vt:vector>
  </TitlesOfParts>
  <Company>Sentereiendom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Løseth</dc:creator>
  <cp:lastModifiedBy>Sondre Ormset</cp:lastModifiedBy>
  <cp:lastPrinted>2018-03-11T14:13:05Z</cp:lastPrinted>
  <dcterms:created xsi:type="dcterms:W3CDTF">2004-02-21T13:19:43Z</dcterms:created>
  <dcterms:modified xsi:type="dcterms:W3CDTF">2021-01-27T19:51:47Z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0x010100026826BAD70BE54EA6418A734DF253D1</vt:lpwstr>
  </property>
</Properties>
</file>