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raafro\Documents\Skigruppa\Årmøte skigruppa\Årsmøte 2020\"/>
    </mc:Choice>
  </mc:AlternateContent>
  <bookViews>
    <workbookView xWindow="0" yWindow="0" windowWidth="13800" windowHeight="4104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126" i="1" l="1"/>
  <c r="F126" i="1"/>
  <c r="E124" i="1"/>
  <c r="F124" i="1"/>
  <c r="E123" i="1"/>
  <c r="F123" i="1"/>
  <c r="E121" i="1"/>
  <c r="F121" i="1"/>
  <c r="F120" i="1"/>
  <c r="F118" i="1"/>
  <c r="E119" i="1"/>
  <c r="F119" i="1"/>
  <c r="E117" i="1"/>
  <c r="F117" i="1"/>
  <c r="F115" i="1"/>
  <c r="E114" i="1"/>
  <c r="F114" i="1"/>
  <c r="E111" i="1"/>
  <c r="F111" i="1"/>
  <c r="F109" i="1"/>
  <c r="F108" i="1"/>
  <c r="F105" i="1"/>
  <c r="F104" i="1"/>
  <c r="F103" i="1"/>
  <c r="E102" i="1"/>
  <c r="F102" i="1"/>
  <c r="F101" i="1"/>
  <c r="F100" i="1"/>
  <c r="F99" i="1"/>
  <c r="E98" i="1"/>
  <c r="F98" i="1"/>
  <c r="F97" i="1"/>
  <c r="F96" i="1"/>
  <c r="F94" i="1"/>
  <c r="F95" i="1"/>
  <c r="F93" i="1"/>
  <c r="E92" i="1"/>
  <c r="F92" i="1"/>
  <c r="F90" i="1"/>
  <c r="F89" i="1"/>
  <c r="E88" i="1"/>
  <c r="F88" i="1"/>
  <c r="F87" i="1"/>
  <c r="F85" i="1"/>
  <c r="E84" i="1"/>
  <c r="F84" i="1"/>
  <c r="F83" i="1"/>
  <c r="F82" i="1"/>
  <c r="F81" i="1"/>
  <c r="E79" i="1"/>
  <c r="F79" i="1"/>
  <c r="F77" i="1"/>
  <c r="F76" i="1"/>
  <c r="E75" i="1"/>
  <c r="F75" i="1"/>
  <c r="F72" i="1"/>
  <c r="F71" i="1"/>
  <c r="F69" i="1"/>
  <c r="E67" i="1"/>
  <c r="F67" i="1"/>
  <c r="E60" i="1"/>
  <c r="F60" i="1"/>
  <c r="F59" i="1"/>
  <c r="F58" i="1"/>
  <c r="E51" i="1"/>
  <c r="F51" i="1"/>
  <c r="E48" i="1"/>
  <c r="F48" i="1"/>
  <c r="F46" i="1"/>
  <c r="F47" i="1"/>
  <c r="F45" i="1"/>
  <c r="E44" i="1"/>
  <c r="F44" i="1"/>
  <c r="F43" i="1"/>
  <c r="E42" i="1"/>
  <c r="F42" i="1"/>
  <c r="F39" i="1"/>
  <c r="F40" i="1"/>
  <c r="F41" i="1"/>
  <c r="F38" i="1"/>
  <c r="F34" i="1"/>
  <c r="E34" i="1"/>
  <c r="E28" i="1"/>
  <c r="F28" i="1"/>
  <c r="E25" i="1"/>
  <c r="F25" i="1"/>
  <c r="E24" i="1"/>
  <c r="F24" i="1"/>
  <c r="F23" i="1"/>
  <c r="F22" i="1"/>
  <c r="E20" i="1"/>
  <c r="F20" i="1"/>
  <c r="F19" i="1"/>
  <c r="F18" i="1"/>
  <c r="E12" i="1"/>
  <c r="E16" i="1" s="1"/>
  <c r="E53" i="1" s="1"/>
  <c r="E128" i="1" s="1"/>
  <c r="F12" i="1"/>
  <c r="F16" i="1" s="1"/>
  <c r="F53" i="1" s="1"/>
  <c r="F128" i="1" s="1"/>
  <c r="E15" i="1"/>
  <c r="F15" i="1"/>
  <c r="F11" i="1"/>
  <c r="F14" i="1"/>
  <c r="F10" i="1"/>
  <c r="F9" i="1"/>
  <c r="F6" i="1"/>
  <c r="F5" i="1"/>
  <c r="E7" i="1"/>
  <c r="F7" i="1"/>
  <c r="G71" i="1"/>
  <c r="E71" i="1"/>
  <c r="D71" i="1"/>
  <c r="G121" i="1" l="1"/>
  <c r="G123" i="1"/>
  <c r="D123" i="1"/>
  <c r="G119" i="1"/>
  <c r="D119" i="1"/>
  <c r="G88" i="1"/>
  <c r="D22" i="3" l="1"/>
  <c r="G75" i="1"/>
  <c r="D75" i="1"/>
  <c r="D121" i="1" l="1"/>
  <c r="G117" i="1"/>
  <c r="D117" i="1"/>
  <c r="G114" i="1"/>
  <c r="D114" i="1"/>
  <c r="G111" i="1"/>
  <c r="D111" i="1"/>
  <c r="G102" i="1"/>
  <c r="D102" i="1"/>
  <c r="G98" i="1"/>
  <c r="D98" i="1"/>
  <c r="G92" i="1"/>
  <c r="D92" i="1"/>
  <c r="D88" i="1"/>
  <c r="G84" i="1"/>
  <c r="D84" i="1"/>
  <c r="G79" i="1"/>
  <c r="D79" i="1"/>
  <c r="G60" i="1"/>
  <c r="G67" i="1" s="1"/>
  <c r="D60" i="1"/>
  <c r="D67" i="1" s="1"/>
  <c r="G48" i="1"/>
  <c r="D48" i="1"/>
  <c r="G44" i="1"/>
  <c r="D44" i="1"/>
  <c r="G42" i="1"/>
  <c r="D42" i="1"/>
  <c r="G37" i="1"/>
  <c r="D37" i="1"/>
  <c r="G28" i="1"/>
  <c r="G34" i="1" s="1"/>
  <c r="D28" i="1"/>
  <c r="D34" i="1" s="1"/>
  <c r="G24" i="1"/>
  <c r="D24" i="1"/>
  <c r="G20" i="1"/>
  <c r="D20" i="1"/>
  <c r="G7" i="1"/>
  <c r="D7" i="1"/>
  <c r="G12" i="1"/>
  <c r="D12" i="1"/>
  <c r="G15" i="1"/>
  <c r="D15" i="1"/>
  <c r="G51" i="1" l="1"/>
  <c r="G124" i="1"/>
  <c r="G126" i="1" s="1"/>
  <c r="D124" i="1"/>
  <c r="D126" i="1" s="1"/>
  <c r="D51" i="1"/>
  <c r="D16" i="1"/>
  <c r="G25" i="1"/>
  <c r="D25" i="1"/>
  <c r="G16" i="1"/>
  <c r="G53" i="1" s="1"/>
  <c r="D53" i="1" l="1"/>
  <c r="D128" i="1"/>
  <c r="G128" i="1"/>
</calcChain>
</file>

<file path=xl/sharedStrings.xml><?xml version="1.0" encoding="utf-8"?>
<sst xmlns="http://schemas.openxmlformats.org/spreadsheetml/2006/main" count="133" uniqueCount="128">
  <si>
    <t>BUDSJETT SURNADAL IL Langrenn - avdeling langrenn drift</t>
  </si>
  <si>
    <t>DRIFTSINNTEKTER</t>
  </si>
  <si>
    <t>Kiosksalg  stadion</t>
  </si>
  <si>
    <t>Salg av varer/ drakter mm</t>
  </si>
  <si>
    <t>Salgsinntekter kiosk/materiell</t>
  </si>
  <si>
    <t>Sponsing regnskap</t>
  </si>
  <si>
    <t>Sponsorinntekter</t>
  </si>
  <si>
    <t>Sponsorinntekter/samarbeidsavtaler</t>
  </si>
  <si>
    <t>Arenareklame</t>
  </si>
  <si>
    <t>Arenareklame/programannonser ol</t>
  </si>
  <si>
    <t>SALGSINNTEKTER</t>
  </si>
  <si>
    <t>Kommunale tilskudd</t>
  </si>
  <si>
    <t>Tilskudd fra kommunen</t>
  </si>
  <si>
    <t>Tilskudd fra forbund/krets</t>
  </si>
  <si>
    <t>Momskompensasjon</t>
  </si>
  <si>
    <t>OFFENTLIGE TILSKUDD</t>
  </si>
  <si>
    <t>Utleie av lokaler</t>
  </si>
  <si>
    <t>Utleie av anlegg</t>
  </si>
  <si>
    <t>Utleie maskiner</t>
  </si>
  <si>
    <t>Utleie av tråkkemaskin</t>
  </si>
  <si>
    <t>Leieinntekter</t>
  </si>
  <si>
    <t>Egenandeler trening</t>
  </si>
  <si>
    <t>Medlemsinntekter</t>
  </si>
  <si>
    <t>Stevneinntekter egne arrangement</t>
  </si>
  <si>
    <t>Barn i løypa</t>
  </si>
  <si>
    <t>Startkontingenter</t>
  </si>
  <si>
    <t>Idrettsarr./aktiviteter</t>
  </si>
  <si>
    <t>Grasrotandel tipping</t>
  </si>
  <si>
    <t>Inntekt tipping</t>
  </si>
  <si>
    <t>Dugnad</t>
  </si>
  <si>
    <t>Lotteri/basar</t>
  </si>
  <si>
    <t>Salg kalendere/løypeavgift</t>
  </si>
  <si>
    <t>Dugnad, lotteri ol</t>
  </si>
  <si>
    <t>Erstatninger</t>
  </si>
  <si>
    <t>ANDRE DRIFTSINNTEKTER</t>
  </si>
  <si>
    <t>SUM DRIFTSINNTEKTER</t>
  </si>
  <si>
    <t>DRIFTSKOSTNADER</t>
  </si>
  <si>
    <t>Varekjøp kiosksalg stadion</t>
  </si>
  <si>
    <t>Varekjøp varer for salg</t>
  </si>
  <si>
    <t>VAREKOSTNAD</t>
  </si>
  <si>
    <t>Lønn trener oppg.pl.</t>
  </si>
  <si>
    <t>Feriepenger</t>
  </si>
  <si>
    <t>Arbeidsgiveravgift</t>
  </si>
  <si>
    <t>Arb.avg. av pål.feriepenger</t>
  </si>
  <si>
    <t>LØNNSKOSTNADER</t>
  </si>
  <si>
    <t>SUM LØNN- OG VAREKOSTNADER</t>
  </si>
  <si>
    <t>Avskrivninger</t>
  </si>
  <si>
    <t>Av- og nedskrivninger</t>
  </si>
  <si>
    <t>Leie grunnareal</t>
  </si>
  <si>
    <t>Hall og baneleie intern/ ekstern</t>
  </si>
  <si>
    <t>Renovasjon, vann mm</t>
  </si>
  <si>
    <t>Strøm</t>
  </si>
  <si>
    <t>Drift lokaler</t>
  </si>
  <si>
    <t>Investering maskiner</t>
  </si>
  <si>
    <t>Innvestering utstyr</t>
  </si>
  <si>
    <t>Utgifter idrettsmateriell</t>
  </si>
  <si>
    <t>Investeringer og idrettsmateriell</t>
  </si>
  <si>
    <t>Vedlikehold anlegg</t>
  </si>
  <si>
    <t>Vedlikehold</t>
  </si>
  <si>
    <t>Driftsutgifter/ vedlikehold maskiner</t>
  </si>
  <si>
    <t>Drift/  vedlikeh.  utstyr, maskiner, anlegg</t>
  </si>
  <si>
    <t>Revisjon</t>
  </si>
  <si>
    <t>Regnskapsutgifter</t>
  </si>
  <si>
    <t>Fremmedtjenester</t>
  </si>
  <si>
    <t>Kontorrekvisita</t>
  </si>
  <si>
    <t>Styrets møteutgifter</t>
  </si>
  <si>
    <t>Kurs</t>
  </si>
  <si>
    <t>Festlig samvær og fest</t>
  </si>
  <si>
    <t>Porto</t>
  </si>
  <si>
    <t>Administrasjon og kontorkostnader</t>
  </si>
  <si>
    <t>Km. Godtgjørelse, ikke oppg.pl.</t>
  </si>
  <si>
    <t>Reisekostnader</t>
  </si>
  <si>
    <t>Oppholdsutgifter</t>
  </si>
  <si>
    <t>Reise, diett og bilgodtgj.</t>
  </si>
  <si>
    <t>Kretsstevner/ mesterskap</t>
  </si>
  <si>
    <t>Nasjonale stevner/ mesterskap</t>
  </si>
  <si>
    <t>Treningssamlinger</t>
  </si>
  <si>
    <t>Utgifter barn i løypa</t>
  </si>
  <si>
    <t>Kretsstevner/ mesterskap egne</t>
  </si>
  <si>
    <t>Premier</t>
  </si>
  <si>
    <t>Div. utgifter arrangement</t>
  </si>
  <si>
    <t>Representasjon/ gaver</t>
  </si>
  <si>
    <t>Idrettsarr./ -aktiviteter</t>
  </si>
  <si>
    <t>Dugnadsvirksomhet</t>
  </si>
  <si>
    <t>Utgifter lotterier, basarer og lignende</t>
  </si>
  <si>
    <t>Kostnader dugnad, lotterie og lignende</t>
  </si>
  <si>
    <t>Forsikringer</t>
  </si>
  <si>
    <t>Forsikring aktive</t>
  </si>
  <si>
    <t>Kontingenter/klubbavgift</t>
  </si>
  <si>
    <t>Kontingenter og deltagerkostnader</t>
  </si>
  <si>
    <t>Diverse kostnader</t>
  </si>
  <si>
    <t>Andre kostnader</t>
  </si>
  <si>
    <t>SUM ANDRE DRIFTSKOSTNADER</t>
  </si>
  <si>
    <t>SUM TOTALE DRIFTSKOSTNADER</t>
  </si>
  <si>
    <t>DRIFTSRESULTAT</t>
  </si>
  <si>
    <t>Salg anleggsmidler inventar</t>
  </si>
  <si>
    <t>Utleie/salg av baner/utstyr intern/ekstern</t>
  </si>
  <si>
    <t>Leie skiskytterutstyr</t>
  </si>
  <si>
    <t>Leie tråkkemaskin og anlegg</t>
  </si>
  <si>
    <t>Innleide tjenester</t>
  </si>
  <si>
    <t>Investeringer Bane/Anlegg</t>
  </si>
  <si>
    <t>Budsjett 2019</t>
  </si>
  <si>
    <t xml:space="preserve">Kulturmidler, LAM </t>
  </si>
  <si>
    <t>Scandic Alta</t>
  </si>
  <si>
    <t>Alice</t>
  </si>
  <si>
    <t>NM Del 2</t>
  </si>
  <si>
    <t>Kristoffer + Jonas + Alise</t>
  </si>
  <si>
    <t>Kristine Nes - Nord Trøndelag skikrets</t>
  </si>
  <si>
    <t>Beitostølen</t>
  </si>
  <si>
    <t>Overnatting Hovedlandsrenn</t>
  </si>
  <si>
    <t>Junior NM -Steinkjer</t>
  </si>
  <si>
    <t>Junior NM steinkjer</t>
  </si>
  <si>
    <t>Midt Norsk</t>
  </si>
  <si>
    <t>NC Holmenkolle</t>
  </si>
  <si>
    <t>kretsavgift</t>
  </si>
  <si>
    <t>Gålå - Hovedlandsrenn 2019</t>
  </si>
  <si>
    <t>Beitostølen NC Junior</t>
  </si>
  <si>
    <t>NC Junior</t>
  </si>
  <si>
    <t>Gaver</t>
  </si>
  <si>
    <t>Tap på fordringer/Aksjer</t>
  </si>
  <si>
    <t>Tap/gevinst</t>
  </si>
  <si>
    <t>Virkelig 2019 tom Q3</t>
  </si>
  <si>
    <t>Estimert vrikelig 2019</t>
  </si>
  <si>
    <t>Estimaert Q4</t>
  </si>
  <si>
    <t>Inntekt minnekamp</t>
  </si>
  <si>
    <t>Drift rekv lokaler</t>
  </si>
  <si>
    <t>Kalkulerte avskrivninger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</si>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</sst>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43" fontId="2" fillId="0" borderId="0" xfId="0" applyNumberFormat="1" applyFont="1" applyBorder="1"/>
    <xf numFmtId="0" fontId="3" fillId="0" borderId="0" xfId="0" applyFont="1" applyBorder="1"/>
    <xf numFmtId="43" fontId="3" fillId="0" borderId="0" xfId="0" applyNumberFormat="1" applyFont="1" applyBorder="1"/>
    <xf numFmtId="2" fontId="0" fillId="0" borderId="0" xfId="0" applyNumberFormat="1"/>
    <xf numFmtId="43" fontId="2" fillId="0" borderId="0" xfId="0" applyNumberFormat="1" applyFont="1" applyFill="1" applyBorder="1"/>
    <xf numFmtId="16" fontId="0" fillId="0" borderId="0" xfId="0" applyNumberFormat="1"/>
    <xf numFmtId="4" fontId="2" fillId="0" borderId="0" xfId="0" applyNumberFormat="1" applyFont="1" applyBorder="1"/>
    <xf numFmtId="4" fontId="3" fillId="0" borderId="0" xfId="0" applyNumberFormat="1" applyFont="1" applyBorder="1"/>
    <xf numFmtId="4" fontId="0" fillId="0" borderId="0" xfId="0" applyNumberFormat="1"/>
    <xf numFmtId="4" fontId="4" fillId="0" borderId="0" xfId="0" applyNumberFormat="1" applyFont="1" applyBorder="1"/>
    <xf numFmtId="4" fontId="2" fillId="0" borderId="0" xfId="0" applyNumberFormat="1" applyFont="1" applyFill="1" applyBorder="1"/>
    <xf numFmtId="4" fontId="5" fillId="0" borderId="0" xfId="0" applyNumberFormat="1" applyFont="1"/>
    <xf numFmtId="3" fontId="0" fillId="0" borderId="0" xfId="0" applyNumberFormat="1"/>
    <xf numFmtId="3" fontId="4" fillId="0" borderId="0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topLeftCell="A110" workbookViewId="0">
      <selection activeCell="I134" sqref="I134"/>
    </sheetView>
  </sheetViews>
  <sheetFormatPr baseColWidth="10" defaultColWidth="17.33203125" defaultRowHeight="14.4" x14ac:dyDescent="0.3"/>
  <cols>
    <col min="1" max="1" width="6.109375" customWidth="1"/>
    <col min="2" max="2" width="39" bestFit="1" customWidth="1"/>
    <col min="3" max="3" width="39" style="11" customWidth="1"/>
    <col min="4" max="5" width="21" style="11" hidden="1" customWidth="1"/>
    <col min="6" max="6" width="21" customWidth="1"/>
  </cols>
  <sheetData>
    <row r="1" spans="1:7" ht="26.25" customHeight="1" x14ac:dyDescent="0.5">
      <c r="A1" s="1" t="s">
        <v>0</v>
      </c>
      <c r="B1" s="2"/>
      <c r="C1" s="9"/>
    </row>
    <row r="2" spans="1:7" ht="12" customHeight="1" x14ac:dyDescent="0.5">
      <c r="A2" s="1"/>
      <c r="B2" s="2"/>
      <c r="C2" s="9"/>
    </row>
    <row r="3" spans="1:7" ht="15" customHeight="1" x14ac:dyDescent="0.3">
      <c r="A3" s="4"/>
      <c r="B3" s="2"/>
      <c r="C3" s="9" t="s">
        <v>101</v>
      </c>
      <c r="D3" s="11" t="s">
        <v>121</v>
      </c>
      <c r="E3" s="11" t="s">
        <v>123</v>
      </c>
      <c r="F3" t="s">
        <v>122</v>
      </c>
      <c r="G3" t="s">
        <v>127</v>
      </c>
    </row>
    <row r="4" spans="1:7" ht="15" customHeight="1" x14ac:dyDescent="0.3">
      <c r="A4" s="4" t="s">
        <v>1</v>
      </c>
      <c r="B4" s="2"/>
      <c r="C4" s="9"/>
    </row>
    <row r="5" spans="1:7" ht="15" customHeight="1" x14ac:dyDescent="0.3">
      <c r="A5" s="2">
        <v>3100</v>
      </c>
      <c r="B5" s="2" t="s">
        <v>2</v>
      </c>
      <c r="C5" s="9">
        <v>50000</v>
      </c>
      <c r="D5" s="11">
        <v>49862.12</v>
      </c>
      <c r="E5" s="11">
        <v>0</v>
      </c>
      <c r="F5" s="11">
        <f>D5+E5</f>
        <v>49862.12</v>
      </c>
      <c r="G5" s="15">
        <v>50000</v>
      </c>
    </row>
    <row r="6" spans="1:7" ht="15" customHeight="1" x14ac:dyDescent="0.3">
      <c r="A6" s="2">
        <v>3111</v>
      </c>
      <c r="B6" s="2" t="s">
        <v>3</v>
      </c>
      <c r="C6" s="9">
        <v>2000</v>
      </c>
      <c r="D6" s="11">
        <v>0</v>
      </c>
      <c r="E6" s="11">
        <v>0</v>
      </c>
      <c r="F6" s="11">
        <f>D6+E6</f>
        <v>0</v>
      </c>
      <c r="G6" s="15">
        <v>0</v>
      </c>
    </row>
    <row r="7" spans="1:7" ht="15" customHeight="1" x14ac:dyDescent="0.3">
      <c r="A7" s="2"/>
      <c r="B7" s="4" t="s">
        <v>4</v>
      </c>
      <c r="C7" s="10">
        <v>52000</v>
      </c>
      <c r="D7" s="10">
        <f>SUM(D5:D6)</f>
        <v>49862.12</v>
      </c>
      <c r="E7" s="10">
        <f t="shared" ref="E7:F7" si="0">SUM(E5:E6)</f>
        <v>0</v>
      </c>
      <c r="F7" s="10">
        <f t="shared" si="0"/>
        <v>49862.12</v>
      </c>
      <c r="G7" s="16">
        <f>SUM(G5:G6)</f>
        <v>50000</v>
      </c>
    </row>
    <row r="8" spans="1:7" ht="15" customHeight="1" x14ac:dyDescent="0.3">
      <c r="A8" s="2"/>
      <c r="B8" s="2"/>
      <c r="C8" s="9"/>
      <c r="G8" s="15"/>
    </row>
    <row r="9" spans="1:7" ht="15" customHeight="1" x14ac:dyDescent="0.3">
      <c r="A9" s="2">
        <v>3118</v>
      </c>
      <c r="B9" s="2" t="s">
        <v>118</v>
      </c>
      <c r="C9" s="9">
        <v>0</v>
      </c>
      <c r="D9" s="11">
        <v>6102</v>
      </c>
      <c r="E9" s="11">
        <v>0</v>
      </c>
      <c r="F9" s="11">
        <f>E9+D9</f>
        <v>6102</v>
      </c>
      <c r="G9" s="15">
        <v>0</v>
      </c>
    </row>
    <row r="10" spans="1:7" ht="15" customHeight="1" x14ac:dyDescent="0.3">
      <c r="A10" s="2">
        <v>3119</v>
      </c>
      <c r="B10" s="2" t="s">
        <v>5</v>
      </c>
      <c r="C10" s="9">
        <v>4000</v>
      </c>
      <c r="D10" s="11">
        <v>4421</v>
      </c>
      <c r="E10" s="11">
        <v>0</v>
      </c>
      <c r="F10" s="11">
        <f>D10+E10</f>
        <v>4421</v>
      </c>
      <c r="G10" s="15">
        <v>4500</v>
      </c>
    </row>
    <row r="11" spans="1:7" ht="15" customHeight="1" x14ac:dyDescent="0.3">
      <c r="A11" s="2">
        <v>3120</v>
      </c>
      <c r="B11" s="2" t="s">
        <v>6</v>
      </c>
      <c r="C11" s="9">
        <v>185000</v>
      </c>
      <c r="D11" s="11">
        <v>53400</v>
      </c>
      <c r="E11" s="11">
        <v>120623</v>
      </c>
      <c r="F11" s="11">
        <f>D11+E11</f>
        <v>174023</v>
      </c>
      <c r="G11" s="15">
        <v>180000</v>
      </c>
    </row>
    <row r="12" spans="1:7" ht="15" customHeight="1" x14ac:dyDescent="0.3">
      <c r="A12" s="2"/>
      <c r="B12" s="4" t="s">
        <v>7</v>
      </c>
      <c r="C12" s="10">
        <v>189000</v>
      </c>
      <c r="D12" s="10">
        <f>SUM(D8:D11)</f>
        <v>63923</v>
      </c>
      <c r="E12" s="10">
        <f t="shared" ref="E12:F12" si="1">SUM(E8:E11)</f>
        <v>120623</v>
      </c>
      <c r="F12" s="10">
        <f t="shared" si="1"/>
        <v>184546</v>
      </c>
      <c r="G12" s="17">
        <f>SUM(G8:G11)</f>
        <v>184500</v>
      </c>
    </row>
    <row r="13" spans="1:7" ht="15" customHeight="1" x14ac:dyDescent="0.3">
      <c r="A13" s="2"/>
      <c r="B13" s="4"/>
      <c r="C13" s="9"/>
      <c r="D13" s="10"/>
      <c r="E13" s="10"/>
      <c r="F13" s="5"/>
      <c r="G13" s="17"/>
    </row>
    <row r="14" spans="1:7" ht="15" customHeight="1" x14ac:dyDescent="0.3">
      <c r="A14" s="2">
        <v>3121</v>
      </c>
      <c r="B14" s="2" t="s">
        <v>8</v>
      </c>
      <c r="C14" s="9">
        <v>100000</v>
      </c>
      <c r="D14" s="11">
        <v>10450</v>
      </c>
      <c r="E14" s="11">
        <v>80350</v>
      </c>
      <c r="F14" s="11">
        <f>D14+E14</f>
        <v>90800</v>
      </c>
      <c r="G14" s="15">
        <v>90000</v>
      </c>
    </row>
    <row r="15" spans="1:7" ht="15" customHeight="1" x14ac:dyDescent="0.3">
      <c r="A15" s="2"/>
      <c r="B15" s="4" t="s">
        <v>9</v>
      </c>
      <c r="C15" s="10">
        <v>100000</v>
      </c>
      <c r="D15" s="12">
        <f>SUM(D14)</f>
        <v>10450</v>
      </c>
      <c r="E15" s="12">
        <f t="shared" ref="E15:F15" si="2">SUM(E14)</f>
        <v>80350</v>
      </c>
      <c r="F15" s="12">
        <f t="shared" si="2"/>
        <v>90800</v>
      </c>
      <c r="G15" s="16">
        <f>SUM(G14)</f>
        <v>90000</v>
      </c>
    </row>
    <row r="16" spans="1:7" ht="15" customHeight="1" x14ac:dyDescent="0.3">
      <c r="A16" s="2"/>
      <c r="B16" s="4" t="s">
        <v>10</v>
      </c>
      <c r="C16" s="10">
        <v>341000</v>
      </c>
      <c r="D16" s="10">
        <f>D7+D12+D15</f>
        <v>124235.12</v>
      </c>
      <c r="E16" s="10">
        <f t="shared" ref="E16:F16" si="3">E7+E12+E15</f>
        <v>200973</v>
      </c>
      <c r="F16" s="10">
        <f t="shared" si="3"/>
        <v>325208.12</v>
      </c>
      <c r="G16" s="17">
        <f>G7+G12+G15</f>
        <v>324500</v>
      </c>
    </row>
    <row r="17" spans="1:7" ht="15" customHeight="1" x14ac:dyDescent="0.3">
      <c r="A17" s="4"/>
      <c r="B17" s="4"/>
      <c r="C17" s="9"/>
      <c r="G17" s="15"/>
    </row>
    <row r="18" spans="1:7" ht="15" customHeight="1" x14ac:dyDescent="0.3">
      <c r="A18" s="2">
        <v>3400</v>
      </c>
      <c r="B18" s="2" t="s">
        <v>11</v>
      </c>
      <c r="C18" s="9">
        <v>145000</v>
      </c>
      <c r="D18" s="11">
        <v>127480</v>
      </c>
      <c r="E18" s="11">
        <v>0</v>
      </c>
      <c r="F18" s="11">
        <f>D18+E18</f>
        <v>127480</v>
      </c>
      <c r="G18" s="15">
        <v>128000</v>
      </c>
    </row>
    <row r="19" spans="1:7" ht="15" customHeight="1" x14ac:dyDescent="0.3">
      <c r="A19" s="2">
        <v>3401</v>
      </c>
      <c r="B19" s="2" t="s">
        <v>102</v>
      </c>
      <c r="C19" s="9">
        <v>31900</v>
      </c>
      <c r="D19" s="11">
        <v>0</v>
      </c>
      <c r="E19" s="11">
        <v>42893</v>
      </c>
      <c r="F19" s="11">
        <f>D19+E19</f>
        <v>42893</v>
      </c>
      <c r="G19" s="15">
        <v>40000</v>
      </c>
    </row>
    <row r="20" spans="1:7" ht="15" customHeight="1" x14ac:dyDescent="0.3">
      <c r="A20" s="2"/>
      <c r="B20" s="4" t="s">
        <v>12</v>
      </c>
      <c r="C20" s="10">
        <v>176900</v>
      </c>
      <c r="D20" s="10">
        <f>SUM(D18:D19)</f>
        <v>127480</v>
      </c>
      <c r="E20" s="10">
        <f t="shared" ref="E20:F20" si="4">SUM(E18:E19)</f>
        <v>42893</v>
      </c>
      <c r="F20" s="10">
        <f t="shared" si="4"/>
        <v>170373</v>
      </c>
      <c r="G20" s="16">
        <f>SUM(G18:G19)</f>
        <v>168000</v>
      </c>
    </row>
    <row r="21" spans="1:7" ht="15" customHeight="1" x14ac:dyDescent="0.3">
      <c r="A21" s="2"/>
      <c r="B21" s="4"/>
      <c r="C21" s="9"/>
      <c r="D21" s="10"/>
      <c r="E21" s="10"/>
      <c r="F21" s="5"/>
      <c r="G21" s="16"/>
    </row>
    <row r="22" spans="1:7" ht="15" customHeight="1" x14ac:dyDescent="0.3">
      <c r="A22" s="2">
        <v>3420</v>
      </c>
      <c r="B22" s="2" t="s">
        <v>13</v>
      </c>
      <c r="C22" s="9">
        <v>0</v>
      </c>
      <c r="D22" s="11">
        <v>0</v>
      </c>
      <c r="E22" s="11">
        <v>0</v>
      </c>
      <c r="F22" s="11">
        <f>D22+E22</f>
        <v>0</v>
      </c>
      <c r="G22" s="15">
        <v>0</v>
      </c>
    </row>
    <row r="23" spans="1:7" ht="15" customHeight="1" x14ac:dyDescent="0.3">
      <c r="A23" s="2">
        <v>3421</v>
      </c>
      <c r="B23" s="2" t="s">
        <v>14</v>
      </c>
      <c r="C23" s="9">
        <v>35000</v>
      </c>
      <c r="D23" s="11">
        <v>0</v>
      </c>
      <c r="E23" s="11">
        <v>38715</v>
      </c>
      <c r="F23" s="11">
        <f>D23+E23</f>
        <v>38715</v>
      </c>
      <c r="G23" s="15">
        <v>35000</v>
      </c>
    </row>
    <row r="24" spans="1:7" ht="15" customHeight="1" x14ac:dyDescent="0.3">
      <c r="A24" s="2"/>
      <c r="B24" s="4" t="s">
        <v>13</v>
      </c>
      <c r="C24" s="10">
        <v>35000</v>
      </c>
      <c r="D24" s="10">
        <f>SUM(D22:D23)</f>
        <v>0</v>
      </c>
      <c r="E24" s="10">
        <f t="shared" ref="E24:F24" si="5">SUM(E22:E23)</f>
        <v>38715</v>
      </c>
      <c r="F24" s="10">
        <f t="shared" si="5"/>
        <v>38715</v>
      </c>
      <c r="G24" s="16">
        <f>SUM(G22:G23)</f>
        <v>35000</v>
      </c>
    </row>
    <row r="25" spans="1:7" ht="15" customHeight="1" x14ac:dyDescent="0.3">
      <c r="A25" s="2"/>
      <c r="B25" s="4" t="s">
        <v>15</v>
      </c>
      <c r="C25" s="10">
        <v>211900</v>
      </c>
      <c r="D25" s="10">
        <f>D20+D24</f>
        <v>127480</v>
      </c>
      <c r="E25" s="10">
        <f t="shared" ref="E25:F25" si="6">E20+E24</f>
        <v>81608</v>
      </c>
      <c r="F25" s="10">
        <f t="shared" si="6"/>
        <v>209088</v>
      </c>
      <c r="G25" s="17">
        <f>G20+G24</f>
        <v>203000</v>
      </c>
    </row>
    <row r="26" spans="1:7" ht="15" customHeight="1" x14ac:dyDescent="0.3">
      <c r="A26" s="2"/>
      <c r="B26" s="4"/>
      <c r="C26" s="9"/>
      <c r="G26" s="15"/>
    </row>
    <row r="27" spans="1:7" ht="15" customHeight="1" x14ac:dyDescent="0.3">
      <c r="A27" s="2">
        <v>3600</v>
      </c>
      <c r="B27" s="2" t="s">
        <v>16</v>
      </c>
      <c r="C27" s="9">
        <v>16000</v>
      </c>
      <c r="D27" s="11">
        <v>500</v>
      </c>
      <c r="E27" s="11">
        <v>0</v>
      </c>
      <c r="F27">
        <v>0</v>
      </c>
      <c r="G27" s="15">
        <v>5000</v>
      </c>
    </row>
    <row r="28" spans="1:7" ht="15" customHeight="1" x14ac:dyDescent="0.3">
      <c r="A28" s="2"/>
      <c r="B28" s="4" t="s">
        <v>16</v>
      </c>
      <c r="C28" s="10">
        <v>16000</v>
      </c>
      <c r="D28" s="12">
        <f>SUM(D27)</f>
        <v>500</v>
      </c>
      <c r="E28" s="12">
        <f t="shared" ref="E28:F28" si="7">SUM(E27)</f>
        <v>0</v>
      </c>
      <c r="F28" s="12">
        <f t="shared" si="7"/>
        <v>0</v>
      </c>
      <c r="G28" s="16">
        <f>SUM(G27)</f>
        <v>5000</v>
      </c>
    </row>
    <row r="29" spans="1:7" ht="15" customHeight="1" x14ac:dyDescent="0.3">
      <c r="A29" s="2">
        <v>3601</v>
      </c>
      <c r="B29" s="2" t="s">
        <v>17</v>
      </c>
      <c r="C29" s="9">
        <v>0</v>
      </c>
      <c r="D29" s="11">
        <v>0</v>
      </c>
      <c r="G29" s="15">
        <v>0</v>
      </c>
    </row>
    <row r="30" spans="1:7" ht="15" customHeight="1" x14ac:dyDescent="0.3">
      <c r="A30" s="2">
        <v>3606</v>
      </c>
      <c r="B30" s="2" t="s">
        <v>18</v>
      </c>
      <c r="C30" s="9">
        <v>0</v>
      </c>
      <c r="D30" s="11">
        <v>0</v>
      </c>
      <c r="G30" s="15">
        <v>0</v>
      </c>
    </row>
    <row r="31" spans="1:7" ht="15" customHeight="1" x14ac:dyDescent="0.3">
      <c r="A31" s="2">
        <v>3607</v>
      </c>
      <c r="B31" s="2" t="s">
        <v>19</v>
      </c>
      <c r="C31" s="9">
        <v>0</v>
      </c>
      <c r="D31" s="11">
        <v>0</v>
      </c>
      <c r="G31" s="15">
        <v>0</v>
      </c>
    </row>
    <row r="32" spans="1:7" ht="15" customHeight="1" x14ac:dyDescent="0.3">
      <c r="A32" s="2">
        <v>3800</v>
      </c>
      <c r="B32" s="2" t="s">
        <v>95</v>
      </c>
      <c r="C32" s="9">
        <v>0</v>
      </c>
      <c r="D32" s="11">
        <v>0</v>
      </c>
      <c r="G32" s="15">
        <v>0</v>
      </c>
    </row>
    <row r="33" spans="1:7" ht="15" customHeight="1" x14ac:dyDescent="0.3">
      <c r="A33" s="2"/>
      <c r="B33" s="4" t="s">
        <v>96</v>
      </c>
      <c r="C33" s="9">
        <v>0</v>
      </c>
      <c r="D33" s="11">
        <v>0</v>
      </c>
      <c r="G33" s="15">
        <v>0</v>
      </c>
    </row>
    <row r="34" spans="1:7" ht="15" customHeight="1" x14ac:dyDescent="0.3">
      <c r="A34" s="2"/>
      <c r="B34" s="4" t="s">
        <v>20</v>
      </c>
      <c r="C34" s="10">
        <v>16000</v>
      </c>
      <c r="D34" s="10">
        <f>SUM(D28+D33)</f>
        <v>500</v>
      </c>
      <c r="E34" s="10">
        <f>SUM(E28+E33)</f>
        <v>0</v>
      </c>
      <c r="F34" s="10">
        <f>SUM(F28+F33)</f>
        <v>0</v>
      </c>
      <c r="G34" s="17">
        <f>SUM(G28+G33)</f>
        <v>5000</v>
      </c>
    </row>
    <row r="35" spans="1:7" ht="15" customHeight="1" x14ac:dyDescent="0.3">
      <c r="A35" s="2"/>
      <c r="B35" s="4"/>
      <c r="C35" s="9">
        <v>0</v>
      </c>
      <c r="D35" s="10"/>
      <c r="E35" s="10"/>
      <c r="F35" s="5"/>
      <c r="G35" s="17"/>
    </row>
    <row r="36" spans="1:7" ht="15" customHeight="1" x14ac:dyDescent="0.3">
      <c r="A36" s="2">
        <v>3932</v>
      </c>
      <c r="B36" s="2" t="s">
        <v>21</v>
      </c>
      <c r="C36" s="9">
        <v>60000</v>
      </c>
      <c r="D36" s="11">
        <v>0</v>
      </c>
      <c r="E36" s="11">
        <v>14000</v>
      </c>
      <c r="F36" s="11">
        <v>14000</v>
      </c>
      <c r="G36" s="15">
        <v>15000</v>
      </c>
    </row>
    <row r="37" spans="1:7" ht="15" customHeight="1" x14ac:dyDescent="0.3">
      <c r="A37" s="4"/>
      <c r="B37" s="4" t="s">
        <v>22</v>
      </c>
      <c r="C37" s="10">
        <v>60000</v>
      </c>
      <c r="D37" s="10">
        <f>SUM(D36)</f>
        <v>0</v>
      </c>
      <c r="E37" s="10"/>
      <c r="F37" s="5"/>
      <c r="G37" s="17">
        <f>SUM(G36)</f>
        <v>15000</v>
      </c>
    </row>
    <row r="38" spans="1:7" ht="15" customHeight="1" x14ac:dyDescent="0.3">
      <c r="A38" s="2">
        <v>3961</v>
      </c>
      <c r="B38" s="2" t="s">
        <v>23</v>
      </c>
      <c r="C38" s="9">
        <v>10000</v>
      </c>
      <c r="D38" s="11">
        <v>5450</v>
      </c>
      <c r="E38" s="11">
        <v>0</v>
      </c>
      <c r="F38" s="11">
        <f>D38+E38</f>
        <v>5450</v>
      </c>
      <c r="G38" s="15">
        <v>10000</v>
      </c>
    </row>
    <row r="39" spans="1:7" ht="15" customHeight="1" x14ac:dyDescent="0.3">
      <c r="A39" s="2">
        <v>3965</v>
      </c>
      <c r="B39" s="2" t="s">
        <v>24</v>
      </c>
      <c r="C39" s="9">
        <v>13000</v>
      </c>
      <c r="D39" s="13">
        <v>10886.5</v>
      </c>
      <c r="E39" s="13">
        <v>0</v>
      </c>
      <c r="F39" s="11">
        <f t="shared" ref="F39:F41" si="8">D39+E39</f>
        <v>10886.5</v>
      </c>
      <c r="G39" s="18">
        <v>10000</v>
      </c>
    </row>
    <row r="40" spans="1:7" ht="15" customHeight="1" x14ac:dyDescent="0.3">
      <c r="A40" s="2">
        <v>3968</v>
      </c>
      <c r="B40" s="2" t="s">
        <v>124</v>
      </c>
      <c r="C40" s="9">
        <v>0</v>
      </c>
      <c r="D40" s="13">
        <v>25000</v>
      </c>
      <c r="E40" s="13">
        <v>0</v>
      </c>
      <c r="F40" s="11">
        <f t="shared" si="8"/>
        <v>25000</v>
      </c>
      <c r="G40" s="18">
        <v>0</v>
      </c>
    </row>
    <row r="41" spans="1:7" ht="15" customHeight="1" x14ac:dyDescent="0.3">
      <c r="A41" s="2">
        <v>3969</v>
      </c>
      <c r="B41" s="2" t="s">
        <v>25</v>
      </c>
      <c r="C41" s="9">
        <v>15000</v>
      </c>
      <c r="D41" s="11">
        <v>31170</v>
      </c>
      <c r="E41" s="11">
        <v>252</v>
      </c>
      <c r="F41" s="11">
        <f t="shared" si="8"/>
        <v>31422</v>
      </c>
      <c r="G41" s="15">
        <v>25000</v>
      </c>
    </row>
    <row r="42" spans="1:7" ht="15" customHeight="1" x14ac:dyDescent="0.3">
      <c r="A42" s="2"/>
      <c r="B42" s="4" t="s">
        <v>26</v>
      </c>
      <c r="C42" s="10">
        <v>38000</v>
      </c>
      <c r="D42" s="10">
        <f>SUM(D38:D41)</f>
        <v>72506.5</v>
      </c>
      <c r="E42" s="10">
        <f t="shared" ref="E42:F42" si="9">SUM(E38:E41)</f>
        <v>252</v>
      </c>
      <c r="F42" s="10">
        <f t="shared" si="9"/>
        <v>72758.5</v>
      </c>
      <c r="G42" s="16">
        <f>SUM(G38:G41)</f>
        <v>45000</v>
      </c>
    </row>
    <row r="43" spans="1:7" ht="15" customHeight="1" x14ac:dyDescent="0.3">
      <c r="A43" s="2">
        <v>3970</v>
      </c>
      <c r="B43" s="2" t="s">
        <v>27</v>
      </c>
      <c r="C43" s="9">
        <v>17000</v>
      </c>
      <c r="D43" s="11">
        <v>0</v>
      </c>
      <c r="E43" s="11">
        <v>22535</v>
      </c>
      <c r="F43" s="11">
        <f>D43+E43</f>
        <v>22535</v>
      </c>
      <c r="G43" s="15">
        <v>20000</v>
      </c>
    </row>
    <row r="44" spans="1:7" ht="15" customHeight="1" x14ac:dyDescent="0.3">
      <c r="A44" s="2"/>
      <c r="B44" s="4" t="s">
        <v>28</v>
      </c>
      <c r="C44" s="10">
        <v>17000</v>
      </c>
      <c r="D44" s="10">
        <f>SUM(D43)</f>
        <v>0</v>
      </c>
      <c r="E44" s="10">
        <f t="shared" ref="E44:F44" si="10">SUM(E43)</f>
        <v>22535</v>
      </c>
      <c r="F44" s="10">
        <f t="shared" si="10"/>
        <v>22535</v>
      </c>
      <c r="G44" s="17">
        <f>SUM(G43)</f>
        <v>20000</v>
      </c>
    </row>
    <row r="45" spans="1:7" ht="15" customHeight="1" x14ac:dyDescent="0.3">
      <c r="A45" s="2">
        <v>3972</v>
      </c>
      <c r="B45" s="2" t="s">
        <v>29</v>
      </c>
      <c r="C45" s="9">
        <v>6000</v>
      </c>
      <c r="D45" s="11">
        <v>10000</v>
      </c>
      <c r="E45" s="11">
        <v>0</v>
      </c>
      <c r="F45" s="11">
        <f>D45+E45</f>
        <v>10000</v>
      </c>
      <c r="G45" s="15">
        <v>6000</v>
      </c>
    </row>
    <row r="46" spans="1:7" ht="15" customHeight="1" x14ac:dyDescent="0.3">
      <c r="A46" s="2">
        <v>3974</v>
      </c>
      <c r="B46" s="2" t="s">
        <v>30</v>
      </c>
      <c r="C46" s="9">
        <v>60000</v>
      </c>
      <c r="D46" s="13">
        <v>64796.53</v>
      </c>
      <c r="E46" s="13">
        <v>0</v>
      </c>
      <c r="F46" s="11">
        <f t="shared" ref="F46:F47" si="11">D46+E46</f>
        <v>64796.53</v>
      </c>
      <c r="G46" s="15">
        <v>55000</v>
      </c>
    </row>
    <row r="47" spans="1:7" ht="15" customHeight="1" x14ac:dyDescent="0.3">
      <c r="A47" s="2">
        <v>3978</v>
      </c>
      <c r="B47" s="2" t="s">
        <v>31</v>
      </c>
      <c r="C47" s="9">
        <v>48000</v>
      </c>
      <c r="D47" s="11">
        <v>55999.06</v>
      </c>
      <c r="E47" s="11">
        <v>8116.28</v>
      </c>
      <c r="F47" s="11">
        <f t="shared" si="11"/>
        <v>64115.34</v>
      </c>
      <c r="G47" s="15">
        <v>55000</v>
      </c>
    </row>
    <row r="48" spans="1:7" ht="15" customHeight="1" x14ac:dyDescent="0.3">
      <c r="A48" s="2"/>
      <c r="B48" s="4" t="s">
        <v>32</v>
      </c>
      <c r="C48" s="10">
        <v>114000</v>
      </c>
      <c r="D48" s="10">
        <f>SUM(D45:D47)</f>
        <v>130795.59</v>
      </c>
      <c r="E48" s="10">
        <f t="shared" ref="E48:F48" si="12">SUM(E45:E47)</f>
        <v>8116.28</v>
      </c>
      <c r="F48" s="10">
        <f t="shared" si="12"/>
        <v>138911.87</v>
      </c>
      <c r="G48" s="16">
        <f>SUM(G45:G47)</f>
        <v>116000</v>
      </c>
    </row>
    <row r="49" spans="1:7" ht="15" customHeight="1" x14ac:dyDescent="0.3">
      <c r="A49" s="2"/>
      <c r="B49" s="2" t="s">
        <v>33</v>
      </c>
      <c r="C49" s="9">
        <v>0</v>
      </c>
      <c r="D49" s="11">
        <v>0</v>
      </c>
      <c r="G49" s="15">
        <v>0</v>
      </c>
    </row>
    <row r="50" spans="1:7" ht="15" customHeight="1" x14ac:dyDescent="0.3">
      <c r="A50" s="2"/>
      <c r="B50" s="4" t="s">
        <v>33</v>
      </c>
      <c r="C50" s="9">
        <v>0</v>
      </c>
      <c r="D50" s="11">
        <v>0</v>
      </c>
      <c r="G50" s="15">
        <v>0</v>
      </c>
    </row>
    <row r="51" spans="1:7" ht="15" customHeight="1" x14ac:dyDescent="0.3">
      <c r="A51" s="2"/>
      <c r="B51" s="4" t="s">
        <v>34</v>
      </c>
      <c r="C51" s="10">
        <v>229000</v>
      </c>
      <c r="D51" s="10">
        <f>D37+D42+D44+D48+D50</f>
        <v>203302.09</v>
      </c>
      <c r="E51" s="10">
        <f t="shared" ref="E51:F51" si="13">E37+E42+E44+E48+E50</f>
        <v>30903.279999999999</v>
      </c>
      <c r="F51" s="10">
        <f t="shared" si="13"/>
        <v>234205.37</v>
      </c>
      <c r="G51" s="17">
        <f>G37+G42+G44+G48+G50</f>
        <v>196000</v>
      </c>
    </row>
    <row r="52" spans="1:7" ht="15" customHeight="1" x14ac:dyDescent="0.3">
      <c r="A52" s="4"/>
      <c r="B52" s="4"/>
      <c r="C52" s="9">
        <v>0</v>
      </c>
      <c r="G52" s="15"/>
    </row>
    <row r="53" spans="1:7" ht="15" customHeight="1" x14ac:dyDescent="0.3">
      <c r="A53" s="4" t="s">
        <v>35</v>
      </c>
      <c r="B53" s="4"/>
      <c r="C53" s="10">
        <v>797900</v>
      </c>
      <c r="D53" s="10">
        <f>D16+D25+D51+D34</f>
        <v>455517.20999999996</v>
      </c>
      <c r="E53" s="10">
        <f t="shared" ref="E53:F53" si="14">E16+E25+E51+E34</f>
        <v>313484.28000000003</v>
      </c>
      <c r="F53" s="10">
        <f t="shared" si="14"/>
        <v>768501.49</v>
      </c>
      <c r="G53" s="17">
        <f>G16+G25+G51+G34</f>
        <v>728500</v>
      </c>
    </row>
    <row r="54" spans="1:7" ht="15" customHeight="1" x14ac:dyDescent="0.3">
      <c r="A54" s="2"/>
      <c r="B54" s="2"/>
      <c r="C54" s="9">
        <v>0</v>
      </c>
      <c r="G54" s="15"/>
    </row>
    <row r="55" spans="1:7" ht="15" customHeight="1" x14ac:dyDescent="0.3">
      <c r="A55" s="2"/>
      <c r="B55" s="2"/>
      <c r="C55" s="9">
        <v>0</v>
      </c>
      <c r="G55" s="15"/>
    </row>
    <row r="56" spans="1:7" ht="15" customHeight="1" x14ac:dyDescent="0.3">
      <c r="A56" s="4" t="s">
        <v>36</v>
      </c>
      <c r="B56" s="2"/>
      <c r="C56" s="9">
        <v>0</v>
      </c>
      <c r="G56" s="15"/>
    </row>
    <row r="57" spans="1:7" ht="15" customHeight="1" x14ac:dyDescent="0.3">
      <c r="A57" s="2"/>
      <c r="B57" s="2"/>
      <c r="C57" s="9">
        <v>0</v>
      </c>
      <c r="G57" s="15"/>
    </row>
    <row r="58" spans="1:7" ht="15" customHeight="1" x14ac:dyDescent="0.3">
      <c r="A58" s="2">
        <v>4201</v>
      </c>
      <c r="B58" s="2" t="s">
        <v>37</v>
      </c>
      <c r="C58" s="9">
        <v>0</v>
      </c>
      <c r="D58" s="11">
        <v>12186.47</v>
      </c>
      <c r="E58" s="11">
        <v>0</v>
      </c>
      <c r="F58" s="11">
        <f>D58+E58</f>
        <v>12186.47</v>
      </c>
      <c r="G58" s="15">
        <v>0</v>
      </c>
    </row>
    <row r="59" spans="1:7" ht="15" customHeight="1" x14ac:dyDescent="0.3">
      <c r="A59" s="2">
        <v>4210</v>
      </c>
      <c r="B59" s="2" t="s">
        <v>38</v>
      </c>
      <c r="C59" s="9">
        <v>20000</v>
      </c>
      <c r="D59" s="11">
        <v>6329</v>
      </c>
      <c r="E59" s="11">
        <v>0</v>
      </c>
      <c r="F59" s="11">
        <f>D59+E59</f>
        <v>6329</v>
      </c>
      <c r="G59" s="15">
        <v>20000</v>
      </c>
    </row>
    <row r="60" spans="1:7" ht="15" customHeight="1" x14ac:dyDescent="0.3">
      <c r="A60" s="2"/>
      <c r="B60" s="4" t="s">
        <v>39</v>
      </c>
      <c r="C60" s="10">
        <v>20000</v>
      </c>
      <c r="D60" s="10">
        <f>SUM(D58:D59)</f>
        <v>18515.47</v>
      </c>
      <c r="E60" s="10">
        <f t="shared" ref="E60:F60" si="15">SUM(E58:E59)</f>
        <v>0</v>
      </c>
      <c r="F60" s="10">
        <f t="shared" si="15"/>
        <v>18515.47</v>
      </c>
      <c r="G60" s="17">
        <f>SUM(G58:G59)</f>
        <v>20000</v>
      </c>
    </row>
    <row r="61" spans="1:7" ht="15" customHeight="1" x14ac:dyDescent="0.3">
      <c r="A61" s="2"/>
      <c r="B61" s="2"/>
      <c r="C61" s="9">
        <v>0</v>
      </c>
      <c r="G61" s="15"/>
    </row>
    <row r="62" spans="1:7" ht="15" customHeight="1" x14ac:dyDescent="0.3">
      <c r="A62" s="2">
        <v>5010</v>
      </c>
      <c r="B62" s="2" t="s">
        <v>40</v>
      </c>
      <c r="C62" s="9">
        <v>0</v>
      </c>
      <c r="G62" s="15"/>
    </row>
    <row r="63" spans="1:7" ht="15" customHeight="1" x14ac:dyDescent="0.3">
      <c r="A63" s="2">
        <v>5020</v>
      </c>
      <c r="B63" s="2" t="s">
        <v>41</v>
      </c>
      <c r="C63" s="9">
        <v>0</v>
      </c>
      <c r="G63" s="15"/>
    </row>
    <row r="64" spans="1:7" ht="15" customHeight="1" x14ac:dyDescent="0.3">
      <c r="A64" s="2">
        <v>5400</v>
      </c>
      <c r="B64" s="2" t="s">
        <v>42</v>
      </c>
      <c r="C64" s="9">
        <v>0</v>
      </c>
      <c r="G64" s="15"/>
    </row>
    <row r="65" spans="1:7" ht="15" customHeight="1" x14ac:dyDescent="0.3">
      <c r="A65" s="2">
        <v>5401</v>
      </c>
      <c r="B65" s="2" t="s">
        <v>43</v>
      </c>
      <c r="C65" s="9">
        <v>0</v>
      </c>
      <c r="G65" s="15"/>
    </row>
    <row r="66" spans="1:7" ht="15" customHeight="1" x14ac:dyDescent="0.3">
      <c r="A66" s="2"/>
      <c r="B66" s="4" t="s">
        <v>44</v>
      </c>
      <c r="C66" s="9">
        <v>0</v>
      </c>
      <c r="G66" s="15"/>
    </row>
    <row r="67" spans="1:7" ht="15" customHeight="1" x14ac:dyDescent="0.3">
      <c r="A67" s="2"/>
      <c r="B67" s="4" t="s">
        <v>45</v>
      </c>
      <c r="C67" s="10">
        <v>20000</v>
      </c>
      <c r="D67" s="10">
        <f>D60+D66</f>
        <v>18515.47</v>
      </c>
      <c r="E67" s="10">
        <f t="shared" ref="E67:F67" si="16">E60+E66</f>
        <v>0</v>
      </c>
      <c r="F67" s="10">
        <f t="shared" si="16"/>
        <v>18515.47</v>
      </c>
      <c r="G67" s="17">
        <f>G60+G66</f>
        <v>20000</v>
      </c>
    </row>
    <row r="68" spans="1:7" ht="15" customHeight="1" x14ac:dyDescent="0.3">
      <c r="A68" s="2"/>
      <c r="B68" s="2"/>
      <c r="C68" s="9">
        <v>0</v>
      </c>
      <c r="G68" s="15"/>
    </row>
    <row r="69" spans="1:7" ht="15" customHeight="1" x14ac:dyDescent="0.3">
      <c r="A69" s="2">
        <v>6000</v>
      </c>
      <c r="B69" s="2" t="s">
        <v>46</v>
      </c>
      <c r="C69" s="9">
        <v>162000</v>
      </c>
      <c r="D69" s="11">
        <v>0</v>
      </c>
      <c r="E69" s="11">
        <v>162000</v>
      </c>
      <c r="F69" s="11">
        <f>D69+E69</f>
        <v>162000</v>
      </c>
      <c r="G69" s="15">
        <v>4200</v>
      </c>
    </row>
    <row r="70" spans="1:7" ht="15" customHeight="1" x14ac:dyDescent="0.3">
      <c r="A70" s="2">
        <v>6045</v>
      </c>
      <c r="B70" s="2" t="s">
        <v>126</v>
      </c>
      <c r="C70" s="9"/>
      <c r="D70" s="11">
        <v>124350.03</v>
      </c>
      <c r="E70" s="11">
        <v>0</v>
      </c>
      <c r="G70" s="15"/>
    </row>
    <row r="71" spans="1:7" ht="15" customHeight="1" x14ac:dyDescent="0.3">
      <c r="A71" s="2"/>
      <c r="B71" s="4" t="s">
        <v>47</v>
      </c>
      <c r="C71" s="10">
        <v>162000</v>
      </c>
      <c r="D71" s="10">
        <f>SUM(D69:D70)</f>
        <v>124350.03</v>
      </c>
      <c r="E71" s="10">
        <f>SUM(E69:E70)</f>
        <v>162000</v>
      </c>
      <c r="F71" s="10">
        <f>SUM(F69:F70)</f>
        <v>162000</v>
      </c>
      <c r="G71" s="17">
        <f>SUM(G69)</f>
        <v>4200</v>
      </c>
    </row>
    <row r="72" spans="1:7" ht="15" customHeight="1" x14ac:dyDescent="0.3">
      <c r="A72" s="2">
        <v>6311</v>
      </c>
      <c r="B72" s="2" t="s">
        <v>48</v>
      </c>
      <c r="C72" s="9">
        <v>41629</v>
      </c>
      <c r="D72" s="9">
        <v>41629</v>
      </c>
      <c r="E72" s="9">
        <v>0</v>
      </c>
      <c r="F72" s="3">
        <f>D72+E72</f>
        <v>41629</v>
      </c>
      <c r="G72" s="19">
        <v>43000</v>
      </c>
    </row>
    <row r="73" spans="1:7" ht="15" customHeight="1" x14ac:dyDescent="0.3">
      <c r="A73" s="2">
        <v>6312</v>
      </c>
      <c r="B73" s="2" t="s">
        <v>97</v>
      </c>
      <c r="C73" s="9">
        <v>0</v>
      </c>
      <c r="G73" s="15"/>
    </row>
    <row r="74" spans="1:7" ht="15" customHeight="1" x14ac:dyDescent="0.3">
      <c r="A74" s="2">
        <v>6313</v>
      </c>
      <c r="B74" s="2" t="s">
        <v>98</v>
      </c>
      <c r="C74" s="9">
        <v>0</v>
      </c>
      <c r="G74" s="15"/>
    </row>
    <row r="75" spans="1:7" ht="15" customHeight="1" x14ac:dyDescent="0.3">
      <c r="A75" s="2"/>
      <c r="B75" s="4" t="s">
        <v>49</v>
      </c>
      <c r="C75" s="10">
        <v>41629</v>
      </c>
      <c r="D75" s="10">
        <f>SUM(D72:D74)</f>
        <v>41629</v>
      </c>
      <c r="E75" s="10">
        <f t="shared" ref="E75:F75" si="17">SUM(E72:E74)</f>
        <v>0</v>
      </c>
      <c r="F75" s="10">
        <f t="shared" si="17"/>
        <v>41629</v>
      </c>
      <c r="G75" s="17">
        <f>SUM(G72:G74)</f>
        <v>43000</v>
      </c>
    </row>
    <row r="76" spans="1:7" ht="15" customHeight="1" x14ac:dyDescent="0.3">
      <c r="A76" s="2">
        <v>6320</v>
      </c>
      <c r="B76" s="2" t="s">
        <v>50</v>
      </c>
      <c r="C76" s="9">
        <v>17000</v>
      </c>
      <c r="D76" s="11">
        <v>9883.01</v>
      </c>
      <c r="E76" s="11">
        <v>4136.42</v>
      </c>
      <c r="F76" s="11">
        <f>D76+E76</f>
        <v>14019.43</v>
      </c>
      <c r="G76" s="15">
        <v>15000</v>
      </c>
    </row>
    <row r="77" spans="1:7" ht="15" customHeight="1" x14ac:dyDescent="0.3">
      <c r="A77" s="2">
        <v>6340</v>
      </c>
      <c r="B77" s="2" t="s">
        <v>51</v>
      </c>
      <c r="C77" s="9">
        <v>70000</v>
      </c>
      <c r="D77" s="11">
        <v>73588.31</v>
      </c>
      <c r="E77" s="11">
        <v>8483.3700000000008</v>
      </c>
      <c r="F77" s="11">
        <f>D77+E77</f>
        <v>82071.679999999993</v>
      </c>
      <c r="G77" s="15">
        <v>75000</v>
      </c>
    </row>
    <row r="78" spans="1:7" ht="15" customHeight="1" x14ac:dyDescent="0.3">
      <c r="A78" s="2">
        <v>6360</v>
      </c>
      <c r="B78" s="2" t="s">
        <v>125</v>
      </c>
      <c r="C78" s="9">
        <v>0</v>
      </c>
      <c r="D78" s="11">
        <v>397.6</v>
      </c>
      <c r="G78" s="15"/>
    </row>
    <row r="79" spans="1:7" ht="15" customHeight="1" x14ac:dyDescent="0.3">
      <c r="A79" s="2"/>
      <c r="B79" s="4" t="s">
        <v>52</v>
      </c>
      <c r="C79" s="10">
        <v>87000</v>
      </c>
      <c r="D79" s="10">
        <f>SUM(D76:D78)</f>
        <v>83868.92</v>
      </c>
      <c r="E79" s="10">
        <f t="shared" ref="E79:F79" si="18">SUM(E76:E78)</f>
        <v>12619.79</v>
      </c>
      <c r="F79" s="10">
        <f t="shared" si="18"/>
        <v>96091.109999999986</v>
      </c>
      <c r="G79" s="17">
        <f>SUM(G76:G78)</f>
        <v>90000</v>
      </c>
    </row>
    <row r="80" spans="1:7" ht="15" customHeight="1" x14ac:dyDescent="0.3">
      <c r="A80" s="2">
        <v>6549</v>
      </c>
      <c r="B80" s="2" t="s">
        <v>53</v>
      </c>
      <c r="C80" s="9">
        <v>0</v>
      </c>
      <c r="D80" s="11">
        <v>0</v>
      </c>
      <c r="G80" s="15">
        <v>0</v>
      </c>
    </row>
    <row r="81" spans="1:7" ht="15" customHeight="1" x14ac:dyDescent="0.3">
      <c r="A81" s="2">
        <v>6541</v>
      </c>
      <c r="B81" s="2" t="s">
        <v>100</v>
      </c>
      <c r="C81" s="9">
        <v>0</v>
      </c>
      <c r="D81" s="11">
        <v>3145</v>
      </c>
      <c r="E81" s="11">
        <v>4655.76</v>
      </c>
      <c r="F81" s="11">
        <f>D81+E81</f>
        <v>7800.76</v>
      </c>
      <c r="G81" s="15">
        <v>10000</v>
      </c>
    </row>
    <row r="82" spans="1:7" ht="15" customHeight="1" x14ac:dyDescent="0.3">
      <c r="A82" s="2">
        <v>6542</v>
      </c>
      <c r="B82" s="2" t="s">
        <v>54</v>
      </c>
      <c r="C82" s="9">
        <v>2000</v>
      </c>
      <c r="D82" s="11">
        <v>1937.5</v>
      </c>
      <c r="E82" s="11">
        <v>0</v>
      </c>
      <c r="F82" s="11">
        <f>D82+E82</f>
        <v>1937.5</v>
      </c>
      <c r="G82" s="15">
        <v>5000</v>
      </c>
    </row>
    <row r="83" spans="1:7" ht="15" customHeight="1" x14ac:dyDescent="0.3">
      <c r="A83" s="2">
        <v>6560</v>
      </c>
      <c r="B83" s="2" t="s">
        <v>55</v>
      </c>
      <c r="C83" s="9">
        <v>3000</v>
      </c>
      <c r="D83" s="11">
        <v>379</v>
      </c>
      <c r="E83" s="11">
        <v>0</v>
      </c>
      <c r="F83" s="11">
        <f>D83+E83</f>
        <v>379</v>
      </c>
      <c r="G83" s="15">
        <v>10000</v>
      </c>
    </row>
    <row r="84" spans="1:7" ht="15" customHeight="1" x14ac:dyDescent="0.3">
      <c r="A84" s="2"/>
      <c r="B84" s="4" t="s">
        <v>56</v>
      </c>
      <c r="C84" s="10">
        <v>5000</v>
      </c>
      <c r="D84" s="10">
        <f>SUM(D80:D83)</f>
        <v>5461.5</v>
      </c>
      <c r="E84" s="10">
        <f t="shared" ref="E84:F84" si="19">SUM(E80:E83)</f>
        <v>4655.76</v>
      </c>
      <c r="F84" s="10">
        <f t="shared" si="19"/>
        <v>10117.26</v>
      </c>
      <c r="G84" s="16">
        <f>SUM(G80:G83)</f>
        <v>25000</v>
      </c>
    </row>
    <row r="85" spans="1:7" ht="15" customHeight="1" x14ac:dyDescent="0.3">
      <c r="A85" s="2">
        <v>6600</v>
      </c>
      <c r="B85" s="2" t="s">
        <v>57</v>
      </c>
      <c r="C85" s="9">
        <v>45000</v>
      </c>
      <c r="D85" s="11">
        <v>3390.83</v>
      </c>
      <c r="E85" s="11">
        <v>2500</v>
      </c>
      <c r="F85" s="11">
        <f>D85+E85</f>
        <v>5890.83</v>
      </c>
      <c r="G85" s="15">
        <v>30000</v>
      </c>
    </row>
    <row r="86" spans="1:7" ht="15" customHeight="1" x14ac:dyDescent="0.3">
      <c r="A86" s="2">
        <v>6610</v>
      </c>
      <c r="B86" s="2" t="s">
        <v>58</v>
      </c>
      <c r="C86" s="9">
        <v>0</v>
      </c>
      <c r="D86" s="11">
        <v>0</v>
      </c>
      <c r="G86" s="15">
        <v>0</v>
      </c>
    </row>
    <row r="87" spans="1:7" ht="15" customHeight="1" x14ac:dyDescent="0.3">
      <c r="A87" s="2">
        <v>6625</v>
      </c>
      <c r="B87" s="2" t="s">
        <v>59</v>
      </c>
      <c r="C87" s="9">
        <v>60000</v>
      </c>
      <c r="D87" s="11">
        <v>28764.639999999999</v>
      </c>
      <c r="E87" s="11">
        <v>25249.200000000001</v>
      </c>
      <c r="F87" s="11">
        <f>D87+E87</f>
        <v>54013.84</v>
      </c>
      <c r="G87" s="15">
        <v>60000</v>
      </c>
    </row>
    <row r="88" spans="1:7" ht="15" customHeight="1" x14ac:dyDescent="0.3">
      <c r="A88" s="2"/>
      <c r="B88" s="4" t="s">
        <v>60</v>
      </c>
      <c r="C88" s="10">
        <v>105000</v>
      </c>
      <c r="D88" s="10">
        <f>SUM(D85:D87)</f>
        <v>32155.47</v>
      </c>
      <c r="E88" s="10">
        <f t="shared" ref="E88:F88" si="20">SUM(E85:E87)</f>
        <v>27749.200000000001</v>
      </c>
      <c r="F88" s="10">
        <f t="shared" si="20"/>
        <v>59904.67</v>
      </c>
      <c r="G88" s="17">
        <f>SUM(G85:G87)</f>
        <v>90000</v>
      </c>
    </row>
    <row r="89" spans="1:7" ht="15" customHeight="1" x14ac:dyDescent="0.3">
      <c r="A89" s="2">
        <v>6700</v>
      </c>
      <c r="B89" s="2" t="s">
        <v>61</v>
      </c>
      <c r="C89" s="9">
        <v>0</v>
      </c>
      <c r="D89" s="11">
        <v>0</v>
      </c>
      <c r="E89" s="11">
        <v>3407</v>
      </c>
      <c r="F89" s="11">
        <f>D89+E89</f>
        <v>3407</v>
      </c>
      <c r="G89" s="15">
        <v>5000</v>
      </c>
    </row>
    <row r="90" spans="1:7" ht="15" customHeight="1" x14ac:dyDescent="0.3">
      <c r="A90" s="2">
        <v>6720</v>
      </c>
      <c r="B90" s="2" t="s">
        <v>62</v>
      </c>
      <c r="C90" s="9">
        <v>20000</v>
      </c>
      <c r="D90" s="11">
        <v>24007</v>
      </c>
      <c r="E90" s="11">
        <v>0</v>
      </c>
      <c r="F90" s="11">
        <f>D90+E90</f>
        <v>24007</v>
      </c>
      <c r="G90" s="15">
        <v>25000</v>
      </c>
    </row>
    <row r="91" spans="1:7" ht="15" customHeight="1" x14ac:dyDescent="0.3">
      <c r="A91" s="2">
        <v>6722</v>
      </c>
      <c r="B91" s="2" t="s">
        <v>99</v>
      </c>
      <c r="C91" s="9">
        <v>0</v>
      </c>
      <c r="D91" s="11">
        <v>0</v>
      </c>
      <c r="E91" s="11">
        <v>0</v>
      </c>
      <c r="F91">
        <v>0</v>
      </c>
      <c r="G91" s="15"/>
    </row>
    <row r="92" spans="1:7" ht="15" customHeight="1" x14ac:dyDescent="0.3">
      <c r="A92" s="2"/>
      <c r="B92" s="4" t="s">
        <v>63</v>
      </c>
      <c r="C92" s="10">
        <v>20000</v>
      </c>
      <c r="D92" s="10">
        <f>SUM(D89:D91)</f>
        <v>24007</v>
      </c>
      <c r="E92" s="10">
        <f t="shared" ref="E92:F92" si="21">SUM(E89:E91)</f>
        <v>3407</v>
      </c>
      <c r="F92" s="10">
        <f t="shared" si="21"/>
        <v>27414</v>
      </c>
      <c r="G92" s="17">
        <f>SUM(G89:G91)</f>
        <v>30000</v>
      </c>
    </row>
    <row r="93" spans="1:7" ht="15" customHeight="1" x14ac:dyDescent="0.3">
      <c r="A93" s="2">
        <v>6800</v>
      </c>
      <c r="B93" s="2" t="s">
        <v>64</v>
      </c>
      <c r="C93" s="9">
        <v>0</v>
      </c>
      <c r="D93" s="11">
        <v>458</v>
      </c>
      <c r="E93" s="11">
        <v>0</v>
      </c>
      <c r="F93" s="11">
        <f>D93+E93</f>
        <v>458</v>
      </c>
      <c r="G93" s="15">
        <v>0</v>
      </c>
    </row>
    <row r="94" spans="1:7" ht="15" customHeight="1" x14ac:dyDescent="0.3">
      <c r="A94" s="2">
        <v>6862</v>
      </c>
      <c r="B94" s="2" t="s">
        <v>65</v>
      </c>
      <c r="C94" s="9">
        <v>0</v>
      </c>
      <c r="D94" s="11">
        <v>0</v>
      </c>
      <c r="E94" s="11">
        <v>0</v>
      </c>
      <c r="F94" s="11">
        <f t="shared" ref="F94:F97" si="22">D94+E94</f>
        <v>0</v>
      </c>
      <c r="G94" s="15">
        <v>0</v>
      </c>
    </row>
    <row r="95" spans="1:7" ht="15" customHeight="1" x14ac:dyDescent="0.3">
      <c r="A95" s="2">
        <v>6872</v>
      </c>
      <c r="B95" s="2" t="s">
        <v>66</v>
      </c>
      <c r="C95" s="9">
        <v>0</v>
      </c>
      <c r="D95" s="11">
        <v>0</v>
      </c>
      <c r="E95" s="11">
        <v>0</v>
      </c>
      <c r="F95" s="11">
        <f t="shared" si="22"/>
        <v>0</v>
      </c>
      <c r="G95" s="15">
        <v>0</v>
      </c>
    </row>
    <row r="96" spans="1:7" ht="15" customHeight="1" x14ac:dyDescent="0.3">
      <c r="A96" s="2">
        <v>6875</v>
      </c>
      <c r="B96" s="2" t="s">
        <v>67</v>
      </c>
      <c r="C96" s="9">
        <v>1000</v>
      </c>
      <c r="D96" s="11">
        <v>0</v>
      </c>
      <c r="E96" s="11">
        <v>1945.24</v>
      </c>
      <c r="F96" s="11">
        <f t="shared" si="22"/>
        <v>1945.24</v>
      </c>
      <c r="G96" s="15">
        <v>2000</v>
      </c>
    </row>
    <row r="97" spans="1:7" ht="15" customHeight="1" x14ac:dyDescent="0.3">
      <c r="A97" s="2">
        <v>6940</v>
      </c>
      <c r="B97" s="2" t="s">
        <v>68</v>
      </c>
      <c r="C97" s="9">
        <v>0</v>
      </c>
      <c r="D97" s="11">
        <v>0</v>
      </c>
      <c r="E97" s="11">
        <v>0</v>
      </c>
      <c r="F97" s="11">
        <f t="shared" si="22"/>
        <v>0</v>
      </c>
      <c r="G97" s="15">
        <v>0</v>
      </c>
    </row>
    <row r="98" spans="1:7" ht="15" customHeight="1" x14ac:dyDescent="0.3">
      <c r="A98" s="2"/>
      <c r="B98" s="4" t="s">
        <v>69</v>
      </c>
      <c r="C98" s="10">
        <v>1000</v>
      </c>
      <c r="D98" s="10">
        <f>SUM(D93:D97)</f>
        <v>458</v>
      </c>
      <c r="E98" s="10">
        <f t="shared" ref="E98:F98" si="23">SUM(E93:E97)</f>
        <v>1945.24</v>
      </c>
      <c r="F98" s="10">
        <f t="shared" si="23"/>
        <v>2403.2399999999998</v>
      </c>
      <c r="G98" s="17">
        <f>SUM(G93:G97)</f>
        <v>2000</v>
      </c>
    </row>
    <row r="99" spans="1:7" ht="15" customHeight="1" x14ac:dyDescent="0.3">
      <c r="A99" s="2">
        <v>7105</v>
      </c>
      <c r="B99" s="2" t="s">
        <v>70</v>
      </c>
      <c r="C99" s="9">
        <v>9000</v>
      </c>
      <c r="D99" s="11">
        <v>0</v>
      </c>
      <c r="E99" s="11">
        <v>9000</v>
      </c>
      <c r="F99" s="11">
        <f>D99+E99</f>
        <v>9000</v>
      </c>
      <c r="G99" s="15">
        <v>8000</v>
      </c>
    </row>
    <row r="100" spans="1:7" ht="15" customHeight="1" x14ac:dyDescent="0.3">
      <c r="A100" s="2">
        <v>7140</v>
      </c>
      <c r="B100" s="2" t="s">
        <v>71</v>
      </c>
      <c r="C100" s="9">
        <v>0</v>
      </c>
      <c r="D100" s="11">
        <v>1052</v>
      </c>
      <c r="E100" s="11">
        <v>0</v>
      </c>
      <c r="F100" s="11">
        <f>D100+E100</f>
        <v>1052</v>
      </c>
      <c r="G100" s="15">
        <v>0</v>
      </c>
    </row>
    <row r="101" spans="1:7" ht="15" customHeight="1" x14ac:dyDescent="0.3">
      <c r="A101" s="2">
        <v>7155</v>
      </c>
      <c r="B101" s="2" t="s">
        <v>72</v>
      </c>
      <c r="C101" s="9">
        <v>195000</v>
      </c>
      <c r="D101" s="11">
        <v>120814.5</v>
      </c>
      <c r="E101" s="11">
        <v>48275.63</v>
      </c>
      <c r="F101" s="11">
        <f>D101+E101</f>
        <v>169090.13</v>
      </c>
      <c r="G101" s="15">
        <v>180000</v>
      </c>
    </row>
    <row r="102" spans="1:7" ht="15" customHeight="1" x14ac:dyDescent="0.3">
      <c r="A102" s="2"/>
      <c r="B102" s="4" t="s">
        <v>73</v>
      </c>
      <c r="C102" s="10">
        <v>204000</v>
      </c>
      <c r="D102" s="10">
        <f>SUM(D99:D101)</f>
        <v>121866.5</v>
      </c>
      <c r="E102" s="10">
        <f t="shared" ref="E102:F102" si="24">SUM(E99:E101)</f>
        <v>57275.63</v>
      </c>
      <c r="F102" s="10">
        <f t="shared" si="24"/>
        <v>179142.13</v>
      </c>
      <c r="G102" s="17">
        <f>SUM(G99:G101)</f>
        <v>188000</v>
      </c>
    </row>
    <row r="103" spans="1:7" ht="15" customHeight="1" x14ac:dyDescent="0.3">
      <c r="A103" s="2">
        <v>7330</v>
      </c>
      <c r="B103" s="2" t="s">
        <v>74</v>
      </c>
      <c r="C103" s="9">
        <v>25000</v>
      </c>
      <c r="D103" s="11">
        <v>19366.25</v>
      </c>
      <c r="E103" s="9">
        <v>50</v>
      </c>
      <c r="F103" s="11">
        <f>D103+E103</f>
        <v>19416.25</v>
      </c>
      <c r="G103" s="15">
        <v>20000</v>
      </c>
    </row>
    <row r="104" spans="1:7" ht="15" customHeight="1" x14ac:dyDescent="0.3">
      <c r="A104" s="2">
        <v>7331</v>
      </c>
      <c r="B104" s="2" t="s">
        <v>75</v>
      </c>
      <c r="C104" s="9">
        <v>21000</v>
      </c>
      <c r="D104" s="13">
        <v>37174.559999999998</v>
      </c>
      <c r="E104" s="13">
        <v>0</v>
      </c>
      <c r="F104" s="7">
        <f>D104+E104</f>
        <v>37174.559999999998</v>
      </c>
      <c r="G104" s="18">
        <v>33000</v>
      </c>
    </row>
    <row r="105" spans="1:7" ht="15" customHeight="1" x14ac:dyDescent="0.3">
      <c r="A105" s="2">
        <v>7333</v>
      </c>
      <c r="B105" s="2" t="s">
        <v>76</v>
      </c>
      <c r="C105" s="9">
        <v>50000</v>
      </c>
      <c r="D105" s="11">
        <v>12871.89</v>
      </c>
      <c r="E105" s="11">
        <v>44189.4</v>
      </c>
      <c r="F105" s="7">
        <f>D105+E105</f>
        <v>57061.29</v>
      </c>
      <c r="G105" s="15">
        <v>60000</v>
      </c>
    </row>
    <row r="106" spans="1:7" ht="15" customHeight="1" x14ac:dyDescent="0.3">
      <c r="A106" s="2">
        <v>7339</v>
      </c>
      <c r="B106" s="2" t="s">
        <v>77</v>
      </c>
      <c r="C106" s="9">
        <v>0</v>
      </c>
      <c r="D106" s="11">
        <v>0</v>
      </c>
      <c r="E106" s="11">
        <v>0</v>
      </c>
      <c r="F106">
        <v>0</v>
      </c>
      <c r="G106" s="15"/>
    </row>
    <row r="107" spans="1:7" ht="15" customHeight="1" x14ac:dyDescent="0.3">
      <c r="A107" s="2">
        <v>7341</v>
      </c>
      <c r="B107" s="2" t="s">
        <v>78</v>
      </c>
      <c r="C107" s="9">
        <v>5000</v>
      </c>
      <c r="D107" s="11">
        <v>0</v>
      </c>
      <c r="E107" s="11">
        <v>0</v>
      </c>
      <c r="F107">
        <v>0</v>
      </c>
      <c r="G107" s="15">
        <v>0</v>
      </c>
    </row>
    <row r="108" spans="1:7" ht="15" customHeight="1" x14ac:dyDescent="0.3">
      <c r="A108" s="2">
        <v>7343</v>
      </c>
      <c r="B108" s="2" t="s">
        <v>79</v>
      </c>
      <c r="C108" s="9">
        <v>25000</v>
      </c>
      <c r="D108" s="11">
        <v>12775</v>
      </c>
      <c r="E108" s="11">
        <v>0</v>
      </c>
      <c r="F108" s="11">
        <f>D108+E108</f>
        <v>12775</v>
      </c>
      <c r="G108" s="15">
        <v>20000</v>
      </c>
    </row>
    <row r="109" spans="1:7" ht="15" customHeight="1" x14ac:dyDescent="0.3">
      <c r="A109" s="2">
        <v>7346</v>
      </c>
      <c r="B109" s="2" t="s">
        <v>80</v>
      </c>
      <c r="C109" s="9">
        <v>0</v>
      </c>
      <c r="D109" s="11">
        <v>1937.5</v>
      </c>
      <c r="E109" s="11">
        <v>0</v>
      </c>
      <c r="F109" s="11">
        <f>D109+E109</f>
        <v>1937.5</v>
      </c>
      <c r="G109" s="15">
        <v>2000</v>
      </c>
    </row>
    <row r="110" spans="1:7" ht="15" customHeight="1" x14ac:dyDescent="0.3">
      <c r="A110" s="2">
        <v>7351</v>
      </c>
      <c r="B110" s="2" t="s">
        <v>81</v>
      </c>
      <c r="C110" s="9">
        <v>1500</v>
      </c>
      <c r="D110" s="11">
        <v>0</v>
      </c>
      <c r="E110" s="11">
        <v>0</v>
      </c>
      <c r="F110">
        <v>0</v>
      </c>
      <c r="G110" s="15">
        <v>0</v>
      </c>
    </row>
    <row r="111" spans="1:7" ht="15" customHeight="1" x14ac:dyDescent="0.3">
      <c r="A111" s="2"/>
      <c r="B111" s="4" t="s">
        <v>82</v>
      </c>
      <c r="C111" s="10">
        <v>127500</v>
      </c>
      <c r="D111" s="10">
        <f>SUM(D103:D110)</f>
        <v>84125.2</v>
      </c>
      <c r="E111" s="10">
        <f t="shared" ref="E111:F111" si="25">SUM(E103:E110)</f>
        <v>44239.4</v>
      </c>
      <c r="F111" s="10">
        <f t="shared" si="25"/>
        <v>128364.6</v>
      </c>
      <c r="G111" s="17">
        <f>SUM(G103:G110)</f>
        <v>135000</v>
      </c>
    </row>
    <row r="112" spans="1:7" ht="15" customHeight="1" x14ac:dyDescent="0.3">
      <c r="A112" s="2">
        <v>7380</v>
      </c>
      <c r="B112" s="2" t="s">
        <v>83</v>
      </c>
      <c r="C112" s="9">
        <v>0</v>
      </c>
      <c r="D112" s="11">
        <v>0</v>
      </c>
      <c r="E112" s="11">
        <v>0</v>
      </c>
      <c r="F112">
        <v>0</v>
      </c>
      <c r="G112" s="15"/>
    </row>
    <row r="113" spans="1:7" ht="15" customHeight="1" x14ac:dyDescent="0.3">
      <c r="A113" s="2">
        <v>7381</v>
      </c>
      <c r="B113" s="2" t="s">
        <v>84</v>
      </c>
      <c r="C113" s="9">
        <v>3000</v>
      </c>
      <c r="D113" s="11">
        <v>0</v>
      </c>
      <c r="E113" s="11">
        <v>0</v>
      </c>
      <c r="F113">
        <v>0</v>
      </c>
      <c r="G113" s="15">
        <v>3000</v>
      </c>
    </row>
    <row r="114" spans="1:7" ht="15" customHeight="1" x14ac:dyDescent="0.3">
      <c r="A114" s="2"/>
      <c r="B114" s="4" t="s">
        <v>85</v>
      </c>
      <c r="C114" s="10">
        <v>3000</v>
      </c>
      <c r="D114" s="10">
        <f>SUM(D112:D113)</f>
        <v>0</v>
      </c>
      <c r="E114" s="10">
        <f t="shared" ref="E114:F114" si="26">SUM(E112:E113)</f>
        <v>0</v>
      </c>
      <c r="F114" s="10">
        <f t="shared" si="26"/>
        <v>0</v>
      </c>
      <c r="G114" s="17">
        <f>SUM(G112:G113)</f>
        <v>3000</v>
      </c>
    </row>
    <row r="115" spans="1:7" ht="15" customHeight="1" x14ac:dyDescent="0.3">
      <c r="A115" s="2">
        <v>7500</v>
      </c>
      <c r="B115" s="2" t="s">
        <v>86</v>
      </c>
      <c r="C115" s="9">
        <v>42000</v>
      </c>
      <c r="D115" s="11">
        <v>35415</v>
      </c>
      <c r="E115" s="11">
        <v>1687</v>
      </c>
      <c r="F115" s="11">
        <f>D115+E115</f>
        <v>37102</v>
      </c>
      <c r="G115" s="15">
        <v>40000</v>
      </c>
    </row>
    <row r="116" spans="1:7" ht="15" customHeight="1" x14ac:dyDescent="0.3">
      <c r="A116" s="2">
        <v>7501</v>
      </c>
      <c r="B116" s="2" t="s">
        <v>87</v>
      </c>
      <c r="C116" s="9">
        <v>0</v>
      </c>
      <c r="D116" s="11">
        <v>0</v>
      </c>
      <c r="E116" s="11">
        <v>0</v>
      </c>
      <c r="F116">
        <v>0</v>
      </c>
      <c r="G116" s="15"/>
    </row>
    <row r="117" spans="1:7" ht="15" customHeight="1" x14ac:dyDescent="0.3">
      <c r="A117" s="2"/>
      <c r="B117" s="4" t="s">
        <v>86</v>
      </c>
      <c r="C117" s="10">
        <v>42000</v>
      </c>
      <c r="D117" s="10">
        <f>SUM(D115:D116)</f>
        <v>35415</v>
      </c>
      <c r="E117" s="10">
        <f t="shared" ref="E117:F117" si="27">SUM(E115:E116)</f>
        <v>1687</v>
      </c>
      <c r="F117" s="10">
        <f t="shared" si="27"/>
        <v>37102</v>
      </c>
      <c r="G117" s="17">
        <f>SUM(G115:G116)</f>
        <v>40000</v>
      </c>
    </row>
    <row r="118" spans="1:7" ht="15" customHeight="1" x14ac:dyDescent="0.3">
      <c r="A118" s="2">
        <v>7410</v>
      </c>
      <c r="B118" s="2" t="s">
        <v>88</v>
      </c>
      <c r="C118" s="9">
        <v>7100</v>
      </c>
      <c r="D118" s="11">
        <v>-3740</v>
      </c>
      <c r="E118" s="11">
        <v>0</v>
      </c>
      <c r="F118" s="11">
        <f>D118+E118</f>
        <v>-3740</v>
      </c>
      <c r="G118" s="15">
        <v>10000</v>
      </c>
    </row>
    <row r="119" spans="1:7" ht="15" customHeight="1" x14ac:dyDescent="0.3">
      <c r="A119" s="2"/>
      <c r="B119" s="4" t="s">
        <v>89</v>
      </c>
      <c r="C119" s="10">
        <v>7100</v>
      </c>
      <c r="D119" s="14">
        <f>D118</f>
        <v>-3740</v>
      </c>
      <c r="E119" s="14">
        <f t="shared" ref="E119:F119" si="28">E118</f>
        <v>0</v>
      </c>
      <c r="F119" s="14">
        <f t="shared" si="28"/>
        <v>-3740</v>
      </c>
      <c r="G119" s="20">
        <f>G118</f>
        <v>10000</v>
      </c>
    </row>
    <row r="120" spans="1:7" ht="15" customHeight="1" x14ac:dyDescent="0.3">
      <c r="A120" s="2">
        <v>7790</v>
      </c>
      <c r="B120" s="2" t="s">
        <v>90</v>
      </c>
      <c r="C120" s="9">
        <v>0</v>
      </c>
      <c r="D120" s="11">
        <v>70</v>
      </c>
      <c r="E120" s="11">
        <v>0</v>
      </c>
      <c r="F120" s="11">
        <f>D120+E120</f>
        <v>70</v>
      </c>
      <c r="G120" s="15">
        <v>0</v>
      </c>
    </row>
    <row r="121" spans="1:7" ht="15" customHeight="1" x14ac:dyDescent="0.3">
      <c r="A121" s="2"/>
      <c r="B121" s="4" t="s">
        <v>91</v>
      </c>
      <c r="C121" s="9">
        <v>0</v>
      </c>
      <c r="D121" s="10">
        <f>SUM(D120)</f>
        <v>70</v>
      </c>
      <c r="E121" s="10">
        <f t="shared" ref="E121:F121" si="29">SUM(E120)</f>
        <v>0</v>
      </c>
      <c r="F121" s="10">
        <f t="shared" si="29"/>
        <v>70</v>
      </c>
      <c r="G121" s="17">
        <f>SUM(G120)</f>
        <v>0</v>
      </c>
    </row>
    <row r="122" spans="1:7" ht="15" customHeight="1" x14ac:dyDescent="0.3">
      <c r="A122" s="2">
        <v>7830</v>
      </c>
      <c r="B122" s="2" t="s">
        <v>119</v>
      </c>
      <c r="C122" s="9">
        <v>0</v>
      </c>
      <c r="D122" s="9">
        <v>0</v>
      </c>
      <c r="E122" s="9">
        <v>0</v>
      </c>
      <c r="F122" s="3">
        <v>0</v>
      </c>
      <c r="G122" s="15">
        <v>0</v>
      </c>
    </row>
    <row r="123" spans="1:7" ht="15" customHeight="1" x14ac:dyDescent="0.3">
      <c r="A123" s="2"/>
      <c r="B123" s="4" t="s">
        <v>120</v>
      </c>
      <c r="C123" s="9">
        <v>0</v>
      </c>
      <c r="D123" s="10">
        <f>D122</f>
        <v>0</v>
      </c>
      <c r="E123" s="10">
        <f t="shared" ref="E123:F123" si="30">E122</f>
        <v>0</v>
      </c>
      <c r="F123" s="10">
        <f t="shared" si="30"/>
        <v>0</v>
      </c>
      <c r="G123" s="17">
        <f>G122</f>
        <v>0</v>
      </c>
    </row>
    <row r="124" spans="1:7" ht="15" customHeight="1" x14ac:dyDescent="0.3">
      <c r="A124" s="2"/>
      <c r="B124" s="4" t="s">
        <v>92</v>
      </c>
      <c r="C124" s="10">
        <v>805229</v>
      </c>
      <c r="D124" s="10">
        <f>D71+D75+D79+D84+D88+D92+D98+D102+D111+D114+D117+D119+D121+D123</f>
        <v>549666.62000000011</v>
      </c>
      <c r="E124" s="10">
        <f t="shared" ref="E124:F124" si="31">E71+E75+E79+E84+E88+E92+E98+E102+E111+E114+E117+E119+E121+E123</f>
        <v>315579.02</v>
      </c>
      <c r="F124" s="10">
        <f t="shared" si="31"/>
        <v>740498.00999999989</v>
      </c>
      <c r="G124" s="17">
        <f>G71+G75+G79+G84+G88+G92+G98+G102+G111+G114+G117+G119+G121+G123</f>
        <v>660200</v>
      </c>
    </row>
    <row r="125" spans="1:7" ht="15" customHeight="1" x14ac:dyDescent="0.3">
      <c r="A125" s="2"/>
      <c r="B125" s="4"/>
      <c r="C125" s="9"/>
      <c r="G125" s="15"/>
    </row>
    <row r="126" spans="1:7" ht="15" customHeight="1" x14ac:dyDescent="0.3">
      <c r="A126" s="4" t="s">
        <v>93</v>
      </c>
      <c r="B126" s="2"/>
      <c r="C126" s="10">
        <v>825229</v>
      </c>
      <c r="D126" s="10">
        <f>D67+D124</f>
        <v>568182.09000000008</v>
      </c>
      <c r="E126" s="10">
        <f t="shared" ref="E126:F126" si="32">E67+E124</f>
        <v>315579.02</v>
      </c>
      <c r="F126" s="10">
        <f t="shared" si="32"/>
        <v>759013.47999999986</v>
      </c>
      <c r="G126" s="16">
        <f>G67+G124</f>
        <v>680200</v>
      </c>
    </row>
    <row r="127" spans="1:7" ht="15" customHeight="1" x14ac:dyDescent="0.3">
      <c r="A127" s="2"/>
      <c r="B127" s="4"/>
      <c r="C127" s="9"/>
      <c r="G127" s="15"/>
    </row>
    <row r="128" spans="1:7" ht="15" customHeight="1" x14ac:dyDescent="0.3">
      <c r="A128" s="4" t="s">
        <v>94</v>
      </c>
      <c r="B128" s="2"/>
      <c r="C128" s="10">
        <v>-27329</v>
      </c>
      <c r="D128" s="10">
        <f>D53-D126</f>
        <v>-112664.88000000012</v>
      </c>
      <c r="E128" s="10">
        <f>E53-E126</f>
        <v>-2094.7399999999907</v>
      </c>
      <c r="F128" s="10">
        <f>F53-F126</f>
        <v>9488.0100000001257</v>
      </c>
      <c r="G128" s="17">
        <f>G53-G126</f>
        <v>48300</v>
      </c>
    </row>
    <row r="129" spans="1:3" ht="15" customHeight="1" x14ac:dyDescent="0.3">
      <c r="A129" s="2"/>
      <c r="B129" s="4"/>
      <c r="C129" s="10"/>
    </row>
    <row r="130" spans="1:3" ht="15" customHeight="1" x14ac:dyDescent="0.3">
      <c r="A130" s="2"/>
      <c r="B130" s="2"/>
      <c r="C130" s="9"/>
    </row>
    <row r="131" spans="1:3" ht="15" customHeight="1" x14ac:dyDescent="0.3">
      <c r="A131" s="2"/>
      <c r="B131" s="2"/>
      <c r="C131" s="9"/>
    </row>
    <row r="132" spans="1:3" ht="15" customHeight="1" x14ac:dyDescent="0.3">
      <c r="A132" s="2"/>
      <c r="B132" s="4"/>
      <c r="C132" s="10"/>
    </row>
    <row r="133" spans="1:3" ht="15" customHeight="1" x14ac:dyDescent="0.3">
      <c r="A133" s="2"/>
      <c r="B133" s="2"/>
      <c r="C133" s="9"/>
    </row>
    <row r="134" spans="1:3" ht="15" customHeight="1" x14ac:dyDescent="0.3">
      <c r="A134" s="2"/>
      <c r="B134" s="4"/>
      <c r="C134" s="10"/>
    </row>
    <row r="135" spans="1:3" ht="15" customHeight="1" x14ac:dyDescent="0.3">
      <c r="A135" s="2"/>
      <c r="B135" s="4"/>
      <c r="C135" s="10"/>
    </row>
    <row r="136" spans="1:3" ht="15" customHeight="1" x14ac:dyDescent="0.3">
      <c r="A136" s="2"/>
      <c r="B136" s="4"/>
      <c r="C136" s="10"/>
    </row>
    <row r="137" spans="1:3" ht="15" customHeight="1" x14ac:dyDescent="0.3">
      <c r="A137" s="4"/>
      <c r="B137" s="2"/>
      <c r="C137" s="9"/>
    </row>
    <row r="138" spans="1:3" ht="15" customHeight="1" x14ac:dyDescent="0.3">
      <c r="A138" s="4"/>
      <c r="B138" s="2"/>
      <c r="C13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2"/>
  <sheetViews>
    <sheetView workbookViewId="0">
      <selection activeCell="F21" sqref="F21"/>
    </sheetView>
  </sheetViews>
  <sheetFormatPr baseColWidth="10" defaultColWidth="11.44140625" defaultRowHeight="14.4" x14ac:dyDescent="0.3"/>
  <sheetData>
    <row r="1" spans="3:10" x14ac:dyDescent="0.3">
      <c r="D1" s="6"/>
    </row>
    <row r="2" spans="3:10" x14ac:dyDescent="0.3">
      <c r="D2" s="6"/>
    </row>
    <row r="3" spans="3:10" x14ac:dyDescent="0.3">
      <c r="D3" s="6"/>
    </row>
    <row r="4" spans="3:10" x14ac:dyDescent="0.3">
      <c r="C4">
        <v>7155</v>
      </c>
      <c r="D4" s="6"/>
    </row>
    <row r="5" spans="3:10" x14ac:dyDescent="0.3">
      <c r="D5" s="6"/>
    </row>
    <row r="6" spans="3:10" x14ac:dyDescent="0.3">
      <c r="C6" s="8">
        <v>43270</v>
      </c>
      <c r="D6" s="6">
        <v>5600</v>
      </c>
      <c r="H6" t="s">
        <v>104</v>
      </c>
      <c r="J6" t="s">
        <v>105</v>
      </c>
    </row>
    <row r="7" spans="3:10" x14ac:dyDescent="0.3">
      <c r="C7" s="8">
        <v>43186</v>
      </c>
      <c r="D7" s="6">
        <v>10700</v>
      </c>
      <c r="F7" t="s">
        <v>103</v>
      </c>
      <c r="H7" t="s">
        <v>106</v>
      </c>
    </row>
    <row r="8" spans="3:10" x14ac:dyDescent="0.3">
      <c r="C8" s="8">
        <v>43234</v>
      </c>
      <c r="D8" s="6">
        <v>2380</v>
      </c>
      <c r="F8" t="s">
        <v>103</v>
      </c>
    </row>
    <row r="9" spans="3:10" x14ac:dyDescent="0.3">
      <c r="C9" s="8">
        <v>43167</v>
      </c>
      <c r="D9" s="6">
        <v>6107</v>
      </c>
      <c r="F9" t="s">
        <v>107</v>
      </c>
      <c r="J9" t="s">
        <v>108</v>
      </c>
    </row>
    <row r="10" spans="3:10" x14ac:dyDescent="0.3">
      <c r="C10" s="8">
        <v>43164</v>
      </c>
      <c r="D10" s="6">
        <v>33075</v>
      </c>
      <c r="F10" t="s">
        <v>109</v>
      </c>
    </row>
    <row r="11" spans="3:10" x14ac:dyDescent="0.3">
      <c r="C11" s="8">
        <v>43153</v>
      </c>
      <c r="D11" s="6">
        <v>8000</v>
      </c>
      <c r="F11" t="s">
        <v>110</v>
      </c>
    </row>
    <row r="12" spans="3:10" x14ac:dyDescent="0.3">
      <c r="C12" s="8">
        <v>43145</v>
      </c>
      <c r="D12" s="6">
        <v>20000</v>
      </c>
      <c r="F12" t="s">
        <v>111</v>
      </c>
    </row>
    <row r="13" spans="3:10" x14ac:dyDescent="0.3">
      <c r="C13" s="8">
        <v>43145</v>
      </c>
      <c r="D13" s="6">
        <v>7640</v>
      </c>
      <c r="F13" t="s">
        <v>112</v>
      </c>
    </row>
    <row r="14" spans="3:10" x14ac:dyDescent="0.3">
      <c r="C14" s="8">
        <v>43136</v>
      </c>
      <c r="D14" s="6">
        <v>15910</v>
      </c>
      <c r="F14" t="s">
        <v>113</v>
      </c>
    </row>
    <row r="15" spans="3:10" x14ac:dyDescent="0.3">
      <c r="C15" s="8">
        <v>43360</v>
      </c>
      <c r="D15" s="6">
        <v>9500</v>
      </c>
      <c r="F15" t="s">
        <v>114</v>
      </c>
    </row>
    <row r="16" spans="3:10" x14ac:dyDescent="0.3">
      <c r="C16" s="8">
        <v>43341</v>
      </c>
      <c r="D16" s="6">
        <v>14500</v>
      </c>
      <c r="F16" t="s">
        <v>115</v>
      </c>
    </row>
    <row r="17" spans="3:6" x14ac:dyDescent="0.3">
      <c r="C17" s="8">
        <v>43111</v>
      </c>
      <c r="D17" s="6">
        <v>44485</v>
      </c>
      <c r="F17" t="s">
        <v>116</v>
      </c>
    </row>
    <row r="18" spans="3:6" x14ac:dyDescent="0.3">
      <c r="C18" s="8">
        <v>43111</v>
      </c>
      <c r="D18" s="6">
        <v>3250</v>
      </c>
      <c r="F18" t="s">
        <v>117</v>
      </c>
    </row>
    <row r="21" spans="3:6" x14ac:dyDescent="0.3">
      <c r="D21" s="6"/>
    </row>
    <row r="22" spans="3:6" x14ac:dyDescent="0.3">
      <c r="D22" s="6">
        <f>SUM(D6:D21)</f>
        <v>181147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Svorka Energi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Ellbjørg Haugen Larsen</dc:creator>
  <cp:lastModifiedBy>Frode Hågen Raaen</cp:lastModifiedBy>
  <cp:lastPrinted>2017-03-20T12:46:25Z</cp:lastPrinted>
  <dcterms:created xsi:type="dcterms:W3CDTF">2015-01-15T14:26:09Z</dcterms:created>
  <dcterms:modified xsi:type="dcterms:W3CDTF">2020-03-09T08:31:25Z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jgujorj@jci.com</vt:lpwstr>
  </property>
  <property fmtid="{D5CDD505-2E9C-101B-9397-08002B2CF9AE}" pid="5" name="MSIP_Label_6be01c0c-f9b3-4dc4-af0b-a82110cc37cd_SetDate">
    <vt:lpwstr>2018-12-19T22:53:55.1735733Z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