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6raafro\Documents\Skigruppa\Årmøte skigruppa\"/>
    </mc:Choice>
  </mc:AlternateContent>
  <bookViews>
    <workbookView xWindow="0" yWindow="0" windowWidth="23040" windowHeight="9408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D119" i="1" l="1"/>
  <c r="D121" i="1"/>
  <c r="D122" i="1"/>
  <c r="C121" i="1"/>
  <c r="D117" i="1"/>
  <c r="C117" i="1"/>
  <c r="D86" i="1"/>
  <c r="D52" i="1"/>
  <c r="D50" i="1"/>
  <c r="C52" i="1"/>
  <c r="C50" i="1"/>
  <c r="D22" i="3" l="1"/>
  <c r="D73" i="1"/>
  <c r="C73" i="1"/>
  <c r="C119" i="1" l="1"/>
  <c r="D115" i="1"/>
  <c r="C115" i="1"/>
  <c r="D112" i="1"/>
  <c r="C112" i="1"/>
  <c r="D109" i="1"/>
  <c r="C109" i="1"/>
  <c r="D100" i="1"/>
  <c r="C100" i="1"/>
  <c r="D96" i="1"/>
  <c r="C96" i="1"/>
  <c r="D90" i="1"/>
  <c r="C90" i="1"/>
  <c r="C122" i="1" s="1"/>
  <c r="C86" i="1"/>
  <c r="D82" i="1"/>
  <c r="C82" i="1"/>
  <c r="D77" i="1"/>
  <c r="C77" i="1"/>
  <c r="D69" i="1"/>
  <c r="C69" i="1"/>
  <c r="D59" i="1"/>
  <c r="D66" i="1" s="1"/>
  <c r="C59" i="1"/>
  <c r="C66" i="1" s="1"/>
  <c r="D47" i="1"/>
  <c r="C47" i="1"/>
  <c r="D43" i="1"/>
  <c r="C43" i="1"/>
  <c r="D41" i="1"/>
  <c r="C41" i="1"/>
  <c r="D37" i="1"/>
  <c r="C37" i="1"/>
  <c r="D28" i="1"/>
  <c r="D34" i="1" s="1"/>
  <c r="C28" i="1"/>
  <c r="C34" i="1" s="1"/>
  <c r="D24" i="1"/>
  <c r="C24" i="1"/>
  <c r="D20" i="1"/>
  <c r="C20" i="1"/>
  <c r="D7" i="1"/>
  <c r="C7" i="1"/>
  <c r="D12" i="1"/>
  <c r="C12" i="1"/>
  <c r="D15" i="1"/>
  <c r="C15" i="1"/>
  <c r="C16" i="1" l="1"/>
  <c r="C124" i="1"/>
  <c r="D124" i="1"/>
  <c r="D25" i="1"/>
  <c r="C25" i="1"/>
  <c r="D16" i="1"/>
  <c r="C126" i="1" l="1"/>
  <c r="D126" i="1"/>
</calcChain>
</file>

<file path=xl/sharedStrings.xml><?xml version="1.0" encoding="utf-8"?>
<sst xmlns="http://schemas.openxmlformats.org/spreadsheetml/2006/main" count="127" uniqueCount="122">
  <si>
    <t>BUDSJETT SURNADAL IL Langrenn - avdeling langrenn drift</t>
  </si>
  <si>
    <t>DRIFTSINNTEKTER</t>
  </si>
  <si>
    <t>Kiosksalg  stadion</t>
  </si>
  <si>
    <t>Salg av varer/ drakter mm</t>
  </si>
  <si>
    <t>Salgsinntekter kiosk/materiell</t>
  </si>
  <si>
    <t>Sponsing regnskap</t>
  </si>
  <si>
    <t>Sponsorinntekter</t>
  </si>
  <si>
    <t>Sponsorinntekter/samarbeidsavtaler</t>
  </si>
  <si>
    <t>Arenareklame</t>
  </si>
  <si>
    <t>Arenareklame/programannonser ol</t>
  </si>
  <si>
    <t>SALGSINNTEKTER</t>
  </si>
  <si>
    <t>Kommunale tilskudd</t>
  </si>
  <si>
    <t>Tilskudd fra kommunen</t>
  </si>
  <si>
    <t>Tilskudd fra forbund/krets</t>
  </si>
  <si>
    <t>Momskompensasjon</t>
  </si>
  <si>
    <t>OFFENTLIGE TILSKUDD</t>
  </si>
  <si>
    <t>Utleie av lokaler</t>
  </si>
  <si>
    <t>Utleie av anlegg</t>
  </si>
  <si>
    <t>Utleie maskiner</t>
  </si>
  <si>
    <t>Utleie av tråkkemaskin</t>
  </si>
  <si>
    <t>Leieinntekter</t>
  </si>
  <si>
    <t>Egenandeler trening</t>
  </si>
  <si>
    <t>Medlemsinntekter</t>
  </si>
  <si>
    <t>Stevneinntekter egne arrangement</t>
  </si>
  <si>
    <t>Barn i løypa</t>
  </si>
  <si>
    <t>Startkontingenter</t>
  </si>
  <si>
    <t>Idrettsarr./aktiviteter</t>
  </si>
  <si>
    <t>Grasrotandel tipping</t>
  </si>
  <si>
    <t>Inntekt tipping</t>
  </si>
  <si>
    <t>Dugnad</t>
  </si>
  <si>
    <t>Lotteri/basar</t>
  </si>
  <si>
    <t>Salg kalendere/løypeavgift</t>
  </si>
  <si>
    <t>Dugnad, lotteri ol</t>
  </si>
  <si>
    <t>Erstatninger</t>
  </si>
  <si>
    <t>ANDRE DRIFTSINNTEKTER</t>
  </si>
  <si>
    <t>SUM DRIFTSINNTEKTER</t>
  </si>
  <si>
    <t>DRIFTSKOSTNADER</t>
  </si>
  <si>
    <t>Varekjøp kiosksalg stadion</t>
  </si>
  <si>
    <t>Varekjøp varer for salg</t>
  </si>
  <si>
    <t>VAREKOSTNAD</t>
  </si>
  <si>
    <t>Lønn trener oppg.pl.</t>
  </si>
  <si>
    <t>Feriepenger</t>
  </si>
  <si>
    <t>Arbeidsgiveravgift</t>
  </si>
  <si>
    <t>Arb.avg. av pål.feriepenger</t>
  </si>
  <si>
    <t>LØNNSKOSTNADER</t>
  </si>
  <si>
    <t>SUM LØNN- OG VAREKOSTNADER</t>
  </si>
  <si>
    <t>Avskrivninger</t>
  </si>
  <si>
    <t>Av- og nedskrivninger</t>
  </si>
  <si>
    <t>Leie grunnareal</t>
  </si>
  <si>
    <t>Hall og baneleie intern/ ekstern</t>
  </si>
  <si>
    <t>Renovasjon, vann mm</t>
  </si>
  <si>
    <t>Strøm</t>
  </si>
  <si>
    <t>Drift lokaler</t>
  </si>
  <si>
    <t>Investering maskiner</t>
  </si>
  <si>
    <t>Innvestering utstyr</t>
  </si>
  <si>
    <t>Utgifter idrettsmateriell</t>
  </si>
  <si>
    <t>Investeringer og idrettsmateriell</t>
  </si>
  <si>
    <t>Vedlikehold anlegg</t>
  </si>
  <si>
    <t>Vedlikehold</t>
  </si>
  <si>
    <t>Driftsutgifter/ vedlikehold maskiner</t>
  </si>
  <si>
    <t>Drift/  vedlikeh.  utstyr, maskiner, anlegg</t>
  </si>
  <si>
    <t>Revisjon</t>
  </si>
  <si>
    <t>Regnskapsutgifter</t>
  </si>
  <si>
    <t>Fremmedtjenester</t>
  </si>
  <si>
    <t>Kontorrekvisita</t>
  </si>
  <si>
    <t>Styrets møteutgifter</t>
  </si>
  <si>
    <t>Kurs</t>
  </si>
  <si>
    <t>Festlig samvær og fest</t>
  </si>
  <si>
    <t>Porto</t>
  </si>
  <si>
    <t>Administrasjon og kontorkostnader</t>
  </si>
  <si>
    <t>Km. Godtgjørelse, ikke oppg.pl.</t>
  </si>
  <si>
    <t>Reisekostnader</t>
  </si>
  <si>
    <t>Oppholdsutgifter</t>
  </si>
  <si>
    <t>Reise, diett og bilgodtgj.</t>
  </si>
  <si>
    <t>Kretsstevner/ mesterskap</t>
  </si>
  <si>
    <t>Nasjonale stevner/ mesterskap</t>
  </si>
  <si>
    <t>Treningssamlinger</t>
  </si>
  <si>
    <t>Utgifter barn i løypa</t>
  </si>
  <si>
    <t>Kretsstevner/ mesterskap egne</t>
  </si>
  <si>
    <t>Premier</t>
  </si>
  <si>
    <t>Div. utgifter arrangement</t>
  </si>
  <si>
    <t>Representasjon/ gaver</t>
  </si>
  <si>
    <t>Idrettsarr./ -aktiviteter</t>
  </si>
  <si>
    <t>Dugnadsvirksomhet</t>
  </si>
  <si>
    <t>Utgifter lotterier, basarer og lignende</t>
  </si>
  <si>
    <t>Kostnader dugnad, lotterie og lignende</t>
  </si>
  <si>
    <t>Forsikringer</t>
  </si>
  <si>
    <t>Forsikring aktive</t>
  </si>
  <si>
    <t>Kontingenter/klubbavgift</t>
  </si>
  <si>
    <t>Kontingenter og deltagerkostnader</t>
  </si>
  <si>
    <t>Diverse kostnader</t>
  </si>
  <si>
    <t>Andre kostnader</t>
  </si>
  <si>
    <t>SUM ANDRE DRIFTSKOSTNADER</t>
  </si>
  <si>
    <t>SUM TOTALE DRIFTSKOSTNADER</t>
  </si>
  <si>
    <t>DRIFTSRESULTAT</t>
  </si>
  <si>
    <t>Salg anleggsmidler inventar</t>
  </si>
  <si>
    <t>Utleie/salg av baner/utstyr intern/ekstern</t>
  </si>
  <si>
    <t>Leie skiskytterutstyr</t>
  </si>
  <si>
    <t>Leie tråkkemaskin og anlegg</t>
  </si>
  <si>
    <t>Innleide tjenester</t>
  </si>
  <si>
    <t>Investeringer Bane/Anlegg</t>
  </si>
  <si>
    <t>Budsjett 2019</t>
  </si>
  <si>
    <t xml:space="preserve">Kulturmidler, LAM </t>
  </si>
  <si>
    <t>Scandic Alta</t>
  </si>
  <si>
    <t>Alice</t>
  </si>
  <si>
    <t>NM Del 2</t>
  </si>
  <si>
    <t>Kristoffer + Jonas + Alise</t>
  </si>
  <si>
    <t>Kristine Nes - Nord Trøndelag skikrets</t>
  </si>
  <si>
    <t>Beitostølen</t>
  </si>
  <si>
    <t>Overnatting Hovedlandsrenn</t>
  </si>
  <si>
    <t>Junior NM -Steinkjer</t>
  </si>
  <si>
    <t>Junior NM steinkjer</t>
  </si>
  <si>
    <t>Midt Norsk</t>
  </si>
  <si>
    <t>NC Holmenkolle</t>
  </si>
  <si>
    <t>kretsavgift</t>
  </si>
  <si>
    <t>Gålå - Hovedlandsrenn 2019</t>
  </si>
  <si>
    <t>Beitostølen NC Junior</t>
  </si>
  <si>
    <t>NC Junior</t>
  </si>
  <si>
    <t>Gaver</t>
  </si>
  <si>
    <t>Virkelig 2018</t>
  </si>
  <si>
    <t>Tap på fordringer/Aksjer</t>
  </si>
  <si>
    <t>Tap/gevinst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</si>
</sst>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43" fontId="2" fillId="0" borderId="0" xfId="0" applyNumberFormat="1" applyFont="1" applyBorder="1"/>
    <xf numFmtId="0" fontId="3" fillId="0" borderId="0" xfId="0" applyFont="1" applyBorder="1"/>
    <xf numFmtId="43" fontId="3" fillId="0" borderId="0" xfId="0" applyNumberFormat="1" applyFont="1" applyBorder="1"/>
    <xf numFmtId="43" fontId="4" fillId="0" borderId="0" xfId="0" applyNumberFormat="1" applyFont="1" applyBorder="1"/>
    <xf numFmtId="2" fontId="0" fillId="0" borderId="0" xfId="0" applyNumberFormat="1"/>
    <xf numFmtId="43" fontId="2" fillId="0" borderId="0" xfId="0" applyNumberFormat="1" applyFont="1" applyFill="1" applyBorder="1"/>
    <xf numFmtId="16" fontId="0" fillId="0" borderId="0" xfId="0" applyNumberForma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tabSelected="1" topLeftCell="A103" workbookViewId="0">
      <selection activeCell="D100" sqref="D100"/>
    </sheetView>
  </sheetViews>
  <sheetFormatPr baseColWidth="10" defaultColWidth="17.33203125" defaultRowHeight="14.4" x14ac:dyDescent="0.3"/>
  <cols>
    <col min="1" max="1" width="6.109375" customWidth="1"/>
    <col min="2" max="2" width="39" bestFit="1" customWidth="1"/>
    <col min="3" max="3" width="21" customWidth="1"/>
  </cols>
  <sheetData>
    <row r="1" spans="1:4" ht="26.25" customHeight="1" x14ac:dyDescent="0.5">
      <c r="A1" s="1" t="s">
        <v>0</v>
      </c>
      <c r="B1" s="2"/>
    </row>
    <row r="2" spans="1:4" ht="12" customHeight="1" x14ac:dyDescent="0.5">
      <c r="A2" s="1"/>
      <c r="B2" s="2"/>
    </row>
    <row r="3" spans="1:4" ht="15" customHeight="1" x14ac:dyDescent="0.3">
      <c r="A3" s="4"/>
      <c r="B3" s="2"/>
      <c r="C3" t="s">
        <v>119</v>
      </c>
      <c r="D3" t="s">
        <v>101</v>
      </c>
    </row>
    <row r="4" spans="1:4" ht="15" customHeight="1" x14ac:dyDescent="0.3">
      <c r="A4" s="4" t="s">
        <v>1</v>
      </c>
      <c r="B4" s="2"/>
    </row>
    <row r="5" spans="1:4" ht="15" customHeight="1" x14ac:dyDescent="0.3">
      <c r="A5" s="2">
        <v>3100</v>
      </c>
      <c r="B5" s="2" t="s">
        <v>2</v>
      </c>
      <c r="C5">
        <v>36960.620000000003</v>
      </c>
      <c r="D5">
        <v>50000</v>
      </c>
    </row>
    <row r="6" spans="1:4" ht="15" customHeight="1" x14ac:dyDescent="0.3">
      <c r="A6" s="2">
        <v>3111</v>
      </c>
      <c r="B6" s="2" t="s">
        <v>3</v>
      </c>
      <c r="C6">
        <v>13773</v>
      </c>
      <c r="D6">
        <v>2000</v>
      </c>
    </row>
    <row r="7" spans="1:4" ht="15" customHeight="1" x14ac:dyDescent="0.3">
      <c r="A7" s="2"/>
      <c r="B7" s="4" t="s">
        <v>4</v>
      </c>
      <c r="C7" s="5">
        <f>SUM(C5:C6)</f>
        <v>50733.62</v>
      </c>
      <c r="D7" s="6">
        <f>SUM(D5:D6)</f>
        <v>52000</v>
      </c>
    </row>
    <row r="8" spans="1:4" ht="15" customHeight="1" x14ac:dyDescent="0.3">
      <c r="A8" s="2"/>
      <c r="B8" s="2"/>
    </row>
    <row r="9" spans="1:4" ht="15" customHeight="1" x14ac:dyDescent="0.3">
      <c r="A9" s="2">
        <v>3118</v>
      </c>
      <c r="B9" s="2" t="s">
        <v>118</v>
      </c>
      <c r="C9">
        <v>67100</v>
      </c>
      <c r="D9">
        <v>0</v>
      </c>
    </row>
    <row r="10" spans="1:4" ht="15" customHeight="1" x14ac:dyDescent="0.3">
      <c r="A10" s="2">
        <v>3119</v>
      </c>
      <c r="B10" s="2" t="s">
        <v>5</v>
      </c>
      <c r="C10">
        <v>4506</v>
      </c>
      <c r="D10">
        <v>4000</v>
      </c>
    </row>
    <row r="11" spans="1:4" ht="15" customHeight="1" x14ac:dyDescent="0.3">
      <c r="A11" s="2">
        <v>3120</v>
      </c>
      <c r="B11" s="2" t="s">
        <v>6</v>
      </c>
      <c r="C11">
        <v>182025</v>
      </c>
      <c r="D11">
        <v>185000</v>
      </c>
    </row>
    <row r="12" spans="1:4" ht="15" customHeight="1" x14ac:dyDescent="0.3">
      <c r="A12" s="2"/>
      <c r="B12" s="4" t="s">
        <v>7</v>
      </c>
      <c r="C12" s="5">
        <f>SUM(C8:C11)</f>
        <v>253631</v>
      </c>
      <c r="D12" s="5">
        <f>SUM(D8:D11)</f>
        <v>189000</v>
      </c>
    </row>
    <row r="13" spans="1:4" ht="15" customHeight="1" x14ac:dyDescent="0.3">
      <c r="A13" s="2"/>
      <c r="B13" s="4"/>
      <c r="C13" s="5"/>
      <c r="D13" s="5"/>
    </row>
    <row r="14" spans="1:4" ht="15" customHeight="1" x14ac:dyDescent="0.3">
      <c r="A14" s="2">
        <v>3121</v>
      </c>
      <c r="B14" s="2" t="s">
        <v>8</v>
      </c>
      <c r="C14">
        <v>84600</v>
      </c>
      <c r="D14">
        <v>100000</v>
      </c>
    </row>
    <row r="15" spans="1:4" ht="15" customHeight="1" x14ac:dyDescent="0.3">
      <c r="A15" s="2"/>
      <c r="B15" s="4" t="s">
        <v>9</v>
      </c>
      <c r="C15" s="6">
        <f>SUM(C14)</f>
        <v>84600</v>
      </c>
      <c r="D15" s="6">
        <f>SUM(D14)</f>
        <v>100000</v>
      </c>
    </row>
    <row r="16" spans="1:4" ht="15" customHeight="1" x14ac:dyDescent="0.3">
      <c r="A16" s="2"/>
      <c r="B16" s="4" t="s">
        <v>10</v>
      </c>
      <c r="C16" s="5">
        <f>C7+C12+C15</f>
        <v>388964.62</v>
      </c>
      <c r="D16" s="5">
        <f>D7+D12+D15</f>
        <v>341000</v>
      </c>
    </row>
    <row r="17" spans="1:4" ht="15" customHeight="1" x14ac:dyDescent="0.3">
      <c r="A17" s="4"/>
      <c r="B17" s="4"/>
    </row>
    <row r="18" spans="1:4" ht="15" customHeight="1" x14ac:dyDescent="0.3">
      <c r="A18" s="2">
        <v>3400</v>
      </c>
      <c r="B18" s="2" t="s">
        <v>11</v>
      </c>
      <c r="C18">
        <v>123631</v>
      </c>
      <c r="D18">
        <v>145000</v>
      </c>
    </row>
    <row r="19" spans="1:4" ht="15" customHeight="1" x14ac:dyDescent="0.3">
      <c r="A19" s="2">
        <v>3401</v>
      </c>
      <c r="B19" s="2" t="s">
        <v>102</v>
      </c>
      <c r="C19">
        <v>13563</v>
      </c>
      <c r="D19">
        <v>31900</v>
      </c>
    </row>
    <row r="20" spans="1:4" ht="15" customHeight="1" x14ac:dyDescent="0.3">
      <c r="A20" s="2"/>
      <c r="B20" s="4" t="s">
        <v>12</v>
      </c>
      <c r="C20" s="5">
        <f>SUM(C18:C19)</f>
        <v>137194</v>
      </c>
      <c r="D20" s="6">
        <f>SUM(D18:D19)</f>
        <v>176900</v>
      </c>
    </row>
    <row r="21" spans="1:4" ht="15" customHeight="1" x14ac:dyDescent="0.3">
      <c r="A21" s="2"/>
      <c r="B21" s="4"/>
      <c r="C21" s="5"/>
      <c r="D21" s="6"/>
    </row>
    <row r="22" spans="1:4" ht="15" customHeight="1" x14ac:dyDescent="0.3">
      <c r="A22" s="2">
        <v>3420</v>
      </c>
      <c r="B22" s="2" t="s">
        <v>13</v>
      </c>
      <c r="C22">
        <v>18342</v>
      </c>
      <c r="D22">
        <v>0</v>
      </c>
    </row>
    <row r="23" spans="1:4" ht="15" customHeight="1" x14ac:dyDescent="0.3">
      <c r="A23" s="2">
        <v>3421</v>
      </c>
      <c r="B23" s="2" t="s">
        <v>14</v>
      </c>
      <c r="C23">
        <v>38715</v>
      </c>
      <c r="D23">
        <v>35000</v>
      </c>
    </row>
    <row r="24" spans="1:4" ht="15" customHeight="1" x14ac:dyDescent="0.3">
      <c r="A24" s="2"/>
      <c r="B24" s="4" t="s">
        <v>13</v>
      </c>
      <c r="C24" s="5">
        <f>SUM(C22:C23)</f>
        <v>57057</v>
      </c>
      <c r="D24" s="6">
        <f>SUM(D22:D23)</f>
        <v>35000</v>
      </c>
    </row>
    <row r="25" spans="1:4" ht="15" customHeight="1" x14ac:dyDescent="0.3">
      <c r="A25" s="2"/>
      <c r="B25" s="4" t="s">
        <v>15</v>
      </c>
      <c r="C25" s="5">
        <f>C20+C24</f>
        <v>194251</v>
      </c>
      <c r="D25" s="5">
        <f>D20+D24</f>
        <v>211900</v>
      </c>
    </row>
    <row r="26" spans="1:4" ht="15" customHeight="1" x14ac:dyDescent="0.3">
      <c r="A26" s="2"/>
      <c r="B26" s="4"/>
    </row>
    <row r="27" spans="1:4" ht="15" customHeight="1" x14ac:dyDescent="0.3">
      <c r="A27" s="2">
        <v>3600</v>
      </c>
      <c r="B27" s="2" t="s">
        <v>16</v>
      </c>
      <c r="C27">
        <v>2500</v>
      </c>
      <c r="D27">
        <v>16000</v>
      </c>
    </row>
    <row r="28" spans="1:4" ht="15" customHeight="1" x14ac:dyDescent="0.3">
      <c r="A28" s="2"/>
      <c r="B28" s="4" t="s">
        <v>16</v>
      </c>
      <c r="C28" s="6">
        <f>SUM(C27)</f>
        <v>2500</v>
      </c>
      <c r="D28" s="6">
        <f>SUM(D27)</f>
        <v>16000</v>
      </c>
    </row>
    <row r="29" spans="1:4" ht="15" customHeight="1" x14ac:dyDescent="0.3">
      <c r="A29" s="2">
        <v>3601</v>
      </c>
      <c r="B29" s="2" t="s">
        <v>17</v>
      </c>
      <c r="C29">
        <v>0</v>
      </c>
      <c r="D29">
        <v>0</v>
      </c>
    </row>
    <row r="30" spans="1:4" ht="15" customHeight="1" x14ac:dyDescent="0.3">
      <c r="A30" s="2">
        <v>3606</v>
      </c>
      <c r="B30" s="2" t="s">
        <v>18</v>
      </c>
      <c r="C30">
        <v>0</v>
      </c>
      <c r="D30">
        <v>0</v>
      </c>
    </row>
    <row r="31" spans="1:4" ht="15" customHeight="1" x14ac:dyDescent="0.3">
      <c r="A31" s="2">
        <v>3607</v>
      </c>
      <c r="B31" s="2" t="s">
        <v>19</v>
      </c>
      <c r="C31">
        <v>0</v>
      </c>
      <c r="D31">
        <v>0</v>
      </c>
    </row>
    <row r="32" spans="1:4" ht="15" customHeight="1" x14ac:dyDescent="0.3">
      <c r="A32" s="2">
        <v>3800</v>
      </c>
      <c r="B32" s="2" t="s">
        <v>95</v>
      </c>
      <c r="C32">
        <v>0</v>
      </c>
      <c r="D32">
        <v>0</v>
      </c>
    </row>
    <row r="33" spans="1:4" ht="15" customHeight="1" x14ac:dyDescent="0.3">
      <c r="A33" s="2"/>
      <c r="B33" s="4" t="s">
        <v>96</v>
      </c>
      <c r="C33">
        <v>0</v>
      </c>
      <c r="D33">
        <v>0</v>
      </c>
    </row>
    <row r="34" spans="1:4" ht="15" customHeight="1" x14ac:dyDescent="0.3">
      <c r="A34" s="2"/>
      <c r="B34" s="4" t="s">
        <v>20</v>
      </c>
      <c r="C34" s="5">
        <f>SUM(C28+C33)</f>
        <v>2500</v>
      </c>
      <c r="D34" s="5">
        <f>SUM(D28+D33)</f>
        <v>16000</v>
      </c>
    </row>
    <row r="35" spans="1:4" ht="15" customHeight="1" x14ac:dyDescent="0.3">
      <c r="A35" s="2"/>
      <c r="B35" s="4"/>
      <c r="C35" s="5"/>
      <c r="D35" s="5"/>
    </row>
    <row r="36" spans="1:4" ht="15" customHeight="1" x14ac:dyDescent="0.3">
      <c r="A36" s="2">
        <v>3932</v>
      </c>
      <c r="B36" s="2" t="s">
        <v>21</v>
      </c>
      <c r="C36">
        <v>57157</v>
      </c>
      <c r="D36">
        <v>60000</v>
      </c>
    </row>
    <row r="37" spans="1:4" ht="15" customHeight="1" x14ac:dyDescent="0.3">
      <c r="A37" s="4"/>
      <c r="B37" s="4" t="s">
        <v>22</v>
      </c>
      <c r="C37" s="5">
        <f>SUM(C36)</f>
        <v>57157</v>
      </c>
      <c r="D37" s="5">
        <f>SUM(D36)</f>
        <v>60000</v>
      </c>
    </row>
    <row r="38" spans="1:4" ht="15" customHeight="1" x14ac:dyDescent="0.3">
      <c r="A38" s="2">
        <v>3961</v>
      </c>
      <c r="B38" s="2" t="s">
        <v>23</v>
      </c>
      <c r="C38">
        <v>3790</v>
      </c>
      <c r="D38">
        <v>10000</v>
      </c>
    </row>
    <row r="39" spans="1:4" ht="15" customHeight="1" x14ac:dyDescent="0.3">
      <c r="A39" s="2">
        <v>3965</v>
      </c>
      <c r="B39" s="2" t="s">
        <v>24</v>
      </c>
      <c r="C39" s="8">
        <v>16050</v>
      </c>
      <c r="D39" s="8">
        <v>13000</v>
      </c>
    </row>
    <row r="40" spans="1:4" ht="15" customHeight="1" x14ac:dyDescent="0.3">
      <c r="A40" s="2">
        <v>3969</v>
      </c>
      <c r="B40" s="2" t="s">
        <v>25</v>
      </c>
      <c r="C40">
        <v>2255</v>
      </c>
      <c r="D40">
        <v>15000</v>
      </c>
    </row>
    <row r="41" spans="1:4" ht="15" customHeight="1" x14ac:dyDescent="0.3">
      <c r="A41" s="2"/>
      <c r="B41" s="4" t="s">
        <v>26</v>
      </c>
      <c r="C41" s="5">
        <f>SUM(C38:C40)</f>
        <v>22095</v>
      </c>
      <c r="D41" s="6">
        <f>SUM(D38:D40)</f>
        <v>38000</v>
      </c>
    </row>
    <row r="42" spans="1:4" ht="15" customHeight="1" x14ac:dyDescent="0.3">
      <c r="A42" s="2">
        <v>3970</v>
      </c>
      <c r="B42" s="2" t="s">
        <v>27</v>
      </c>
      <c r="C42">
        <v>18792</v>
      </c>
      <c r="D42">
        <v>17000</v>
      </c>
    </row>
    <row r="43" spans="1:4" ht="15" customHeight="1" x14ac:dyDescent="0.3">
      <c r="A43" s="2"/>
      <c r="B43" s="4" t="s">
        <v>28</v>
      </c>
      <c r="C43" s="5">
        <f>SUM(C42)</f>
        <v>18792</v>
      </c>
      <c r="D43" s="5">
        <f>SUM(D42)</f>
        <v>17000</v>
      </c>
    </row>
    <row r="44" spans="1:4" ht="15" customHeight="1" x14ac:dyDescent="0.3">
      <c r="A44" s="2">
        <v>3972</v>
      </c>
      <c r="B44" s="2" t="s">
        <v>29</v>
      </c>
      <c r="C44">
        <v>12000</v>
      </c>
      <c r="D44">
        <v>6000</v>
      </c>
    </row>
    <row r="45" spans="1:4" ht="15" customHeight="1" x14ac:dyDescent="0.3">
      <c r="A45" s="2">
        <v>3974</v>
      </c>
      <c r="B45" s="2" t="s">
        <v>30</v>
      </c>
      <c r="C45" s="8">
        <v>19226</v>
      </c>
      <c r="D45">
        <v>60000</v>
      </c>
    </row>
    <row r="46" spans="1:4" ht="15" customHeight="1" x14ac:dyDescent="0.3">
      <c r="A46" s="2">
        <v>3978</v>
      </c>
      <c r="B46" s="2" t="s">
        <v>31</v>
      </c>
      <c r="C46">
        <v>48992.66</v>
      </c>
      <c r="D46">
        <v>48000</v>
      </c>
    </row>
    <row r="47" spans="1:4" ht="15" customHeight="1" x14ac:dyDescent="0.3">
      <c r="A47" s="2"/>
      <c r="B47" s="4" t="s">
        <v>32</v>
      </c>
      <c r="C47" s="5">
        <f>SUM(C44:C46)</f>
        <v>80218.66</v>
      </c>
      <c r="D47" s="6">
        <f>SUM(D44:D46)</f>
        <v>114000</v>
      </c>
    </row>
    <row r="48" spans="1:4" ht="15" customHeight="1" x14ac:dyDescent="0.3">
      <c r="A48" s="2"/>
      <c r="B48" s="2" t="s">
        <v>33</v>
      </c>
      <c r="C48">
        <v>0</v>
      </c>
      <c r="D48">
        <v>0</v>
      </c>
    </row>
    <row r="49" spans="1:4" ht="15" customHeight="1" x14ac:dyDescent="0.3">
      <c r="A49" s="2"/>
      <c r="B49" s="4" t="s">
        <v>33</v>
      </c>
      <c r="C49">
        <v>0</v>
      </c>
      <c r="D49">
        <v>0</v>
      </c>
    </row>
    <row r="50" spans="1:4" ht="15" customHeight="1" x14ac:dyDescent="0.3">
      <c r="A50" s="2"/>
      <c r="B50" s="4" t="s">
        <v>34</v>
      </c>
      <c r="C50" s="5">
        <f>C37+C41+C43+C47+C49</f>
        <v>178262.66</v>
      </c>
      <c r="D50" s="5">
        <f>D37+D41+D43+D47+D49</f>
        <v>229000</v>
      </c>
    </row>
    <row r="51" spans="1:4" ht="15" customHeight="1" x14ac:dyDescent="0.3">
      <c r="A51" s="4"/>
      <c r="B51" s="4"/>
    </row>
    <row r="52" spans="1:4" ht="15" customHeight="1" x14ac:dyDescent="0.3">
      <c r="A52" s="4" t="s">
        <v>35</v>
      </c>
      <c r="B52" s="4"/>
      <c r="C52" s="5">
        <f>C16+C25+C50+C34</f>
        <v>763978.28</v>
      </c>
      <c r="D52" s="5">
        <f>D16+D25+D50+D34</f>
        <v>797900</v>
      </c>
    </row>
    <row r="53" spans="1:4" ht="15" customHeight="1" x14ac:dyDescent="0.3">
      <c r="A53" s="2"/>
      <c r="B53" s="2"/>
    </row>
    <row r="54" spans="1:4" ht="15" customHeight="1" x14ac:dyDescent="0.3">
      <c r="A54" s="2"/>
      <c r="B54" s="2"/>
    </row>
    <row r="55" spans="1:4" ht="15" customHeight="1" x14ac:dyDescent="0.3">
      <c r="A55" s="4" t="s">
        <v>36</v>
      </c>
      <c r="B55" s="2"/>
    </row>
    <row r="56" spans="1:4" ht="15" customHeight="1" x14ac:dyDescent="0.3">
      <c r="A56" s="2"/>
      <c r="B56" s="2"/>
    </row>
    <row r="57" spans="1:4" ht="15" customHeight="1" x14ac:dyDescent="0.3">
      <c r="A57" s="2">
        <v>4201</v>
      </c>
      <c r="B57" s="2" t="s">
        <v>37</v>
      </c>
      <c r="C57">
        <v>379.18</v>
      </c>
      <c r="D57">
        <v>0</v>
      </c>
    </row>
    <row r="58" spans="1:4" ht="15" customHeight="1" x14ac:dyDescent="0.3">
      <c r="A58" s="2">
        <v>4210</v>
      </c>
      <c r="B58" s="2" t="s">
        <v>38</v>
      </c>
      <c r="C58">
        <v>24070.05</v>
      </c>
      <c r="D58">
        <v>20000</v>
      </c>
    </row>
    <row r="59" spans="1:4" ht="15" customHeight="1" x14ac:dyDescent="0.3">
      <c r="A59" s="2"/>
      <c r="B59" s="4" t="s">
        <v>39</v>
      </c>
      <c r="C59" s="5">
        <f>SUM(C57:C58)</f>
        <v>24449.23</v>
      </c>
      <c r="D59" s="5">
        <f>SUM(D57:D58)</f>
        <v>20000</v>
      </c>
    </row>
    <row r="60" spans="1:4" ht="15" customHeight="1" x14ac:dyDescent="0.3">
      <c r="A60" s="2"/>
      <c r="B60" s="2"/>
    </row>
    <row r="61" spans="1:4" ht="15" customHeight="1" x14ac:dyDescent="0.3">
      <c r="A61" s="2">
        <v>5010</v>
      </c>
      <c r="B61" s="2" t="s">
        <v>40</v>
      </c>
    </row>
    <row r="62" spans="1:4" ht="15" customHeight="1" x14ac:dyDescent="0.3">
      <c r="A62" s="2">
        <v>5020</v>
      </c>
      <c r="B62" s="2" t="s">
        <v>41</v>
      </c>
    </row>
    <row r="63" spans="1:4" ht="15" customHeight="1" x14ac:dyDescent="0.3">
      <c r="A63" s="2">
        <v>5400</v>
      </c>
      <c r="B63" s="2" t="s">
        <v>42</v>
      </c>
    </row>
    <row r="64" spans="1:4" ht="15" customHeight="1" x14ac:dyDescent="0.3">
      <c r="A64" s="2">
        <v>5401</v>
      </c>
      <c r="B64" s="2" t="s">
        <v>43</v>
      </c>
    </row>
    <row r="65" spans="1:4" ht="15" customHeight="1" x14ac:dyDescent="0.3">
      <c r="A65" s="2"/>
      <c r="B65" s="4" t="s">
        <v>44</v>
      </c>
    </row>
    <row r="66" spans="1:4" ht="15" customHeight="1" x14ac:dyDescent="0.3">
      <c r="A66" s="2"/>
      <c r="B66" s="4" t="s">
        <v>45</v>
      </c>
      <c r="C66" s="5">
        <f>C59+C65</f>
        <v>24449.23</v>
      </c>
      <c r="D66" s="5">
        <f>D59+D65</f>
        <v>20000</v>
      </c>
    </row>
    <row r="67" spans="1:4" ht="15" customHeight="1" x14ac:dyDescent="0.3">
      <c r="A67" s="2"/>
      <c r="B67" s="2"/>
    </row>
    <row r="68" spans="1:4" ht="15" customHeight="1" x14ac:dyDescent="0.3">
      <c r="A68" s="2">
        <v>6000</v>
      </c>
      <c r="B68" s="2" t="s">
        <v>46</v>
      </c>
      <c r="C68">
        <v>161796</v>
      </c>
      <c r="D68">
        <v>162000</v>
      </c>
    </row>
    <row r="69" spans="1:4" ht="15" customHeight="1" x14ac:dyDescent="0.3">
      <c r="A69" s="2"/>
      <c r="B69" s="4" t="s">
        <v>47</v>
      </c>
      <c r="C69" s="5">
        <f>SUM(C68)</f>
        <v>161796</v>
      </c>
      <c r="D69" s="5">
        <f>SUM(D68)</f>
        <v>162000</v>
      </c>
    </row>
    <row r="70" spans="1:4" ht="15" customHeight="1" x14ac:dyDescent="0.3">
      <c r="A70" s="2">
        <v>6311</v>
      </c>
      <c r="B70" s="2" t="s">
        <v>48</v>
      </c>
      <c r="C70" s="3">
        <v>41629</v>
      </c>
      <c r="D70" s="3">
        <v>41629</v>
      </c>
    </row>
    <row r="71" spans="1:4" ht="15" customHeight="1" x14ac:dyDescent="0.3">
      <c r="A71" s="2">
        <v>6312</v>
      </c>
      <c r="B71" s="2" t="s">
        <v>97</v>
      </c>
    </row>
    <row r="72" spans="1:4" ht="15" customHeight="1" x14ac:dyDescent="0.3">
      <c r="A72" s="2">
        <v>6313</v>
      </c>
      <c r="B72" s="2" t="s">
        <v>98</v>
      </c>
    </row>
    <row r="73" spans="1:4" ht="15" customHeight="1" x14ac:dyDescent="0.3">
      <c r="A73" s="2"/>
      <c r="B73" s="4" t="s">
        <v>49</v>
      </c>
      <c r="C73" s="5">
        <f>SUM(C70:C72)</f>
        <v>41629</v>
      </c>
      <c r="D73" s="5">
        <f>SUM(D70:D72)</f>
        <v>41629</v>
      </c>
    </row>
    <row r="74" spans="1:4" ht="15" customHeight="1" x14ac:dyDescent="0.3">
      <c r="A74" s="2">
        <v>6320</v>
      </c>
      <c r="B74" s="2" t="s">
        <v>50</v>
      </c>
      <c r="C74">
        <v>18023.75</v>
      </c>
      <c r="D74">
        <v>17000</v>
      </c>
    </row>
    <row r="75" spans="1:4" ht="15" customHeight="1" x14ac:dyDescent="0.3">
      <c r="A75" s="2">
        <v>6340</v>
      </c>
      <c r="B75" s="2" t="s">
        <v>51</v>
      </c>
      <c r="C75">
        <v>72518.740000000005</v>
      </c>
      <c r="D75">
        <v>70000</v>
      </c>
    </row>
    <row r="76" spans="1:4" ht="15" customHeight="1" x14ac:dyDescent="0.3">
      <c r="A76" s="2"/>
      <c r="B76" s="2"/>
    </row>
    <row r="77" spans="1:4" ht="15" customHeight="1" x14ac:dyDescent="0.3">
      <c r="A77" s="2"/>
      <c r="B77" s="4" t="s">
        <v>52</v>
      </c>
      <c r="C77" s="5">
        <f>SUM(C74:C76)</f>
        <v>90542.49</v>
      </c>
      <c r="D77" s="5">
        <f>SUM(D74:D76)</f>
        <v>87000</v>
      </c>
    </row>
    <row r="78" spans="1:4" ht="15" customHeight="1" x14ac:dyDescent="0.3">
      <c r="A78" s="2">
        <v>6549</v>
      </c>
      <c r="B78" s="2" t="s">
        <v>53</v>
      </c>
      <c r="C78">
        <v>0</v>
      </c>
      <c r="D78">
        <v>0</v>
      </c>
    </row>
    <row r="79" spans="1:4" ht="15" customHeight="1" x14ac:dyDescent="0.3">
      <c r="A79" s="2">
        <v>6541</v>
      </c>
      <c r="B79" s="2" t="s">
        <v>100</v>
      </c>
      <c r="C79">
        <v>1125</v>
      </c>
      <c r="D79">
        <v>0</v>
      </c>
    </row>
    <row r="80" spans="1:4" ht="15" customHeight="1" x14ac:dyDescent="0.3">
      <c r="A80" s="2">
        <v>6542</v>
      </c>
      <c r="B80" s="2" t="s">
        <v>54</v>
      </c>
      <c r="C80">
        <v>12614.28</v>
      </c>
      <c r="D80">
        <v>2000</v>
      </c>
    </row>
    <row r="81" spans="1:4" ht="15" customHeight="1" x14ac:dyDescent="0.3">
      <c r="A81" s="2">
        <v>6560</v>
      </c>
      <c r="B81" s="2" t="s">
        <v>55</v>
      </c>
      <c r="C81">
        <v>2966.3</v>
      </c>
      <c r="D81">
        <v>3000</v>
      </c>
    </row>
    <row r="82" spans="1:4" ht="15" customHeight="1" x14ac:dyDescent="0.3">
      <c r="A82" s="2"/>
      <c r="B82" s="4" t="s">
        <v>56</v>
      </c>
      <c r="C82" s="5">
        <f>SUM(C78:C81)</f>
        <v>16705.580000000002</v>
      </c>
      <c r="D82" s="6">
        <f>SUM(D78:D81)</f>
        <v>5000</v>
      </c>
    </row>
    <row r="83" spans="1:4" ht="15" customHeight="1" x14ac:dyDescent="0.3">
      <c r="A83" s="2">
        <v>6600</v>
      </c>
      <c r="B83" s="2" t="s">
        <v>57</v>
      </c>
      <c r="C83">
        <v>24798.6</v>
      </c>
      <c r="D83">
        <v>45000</v>
      </c>
    </row>
    <row r="84" spans="1:4" ht="15" customHeight="1" x14ac:dyDescent="0.3">
      <c r="A84" s="2">
        <v>6610</v>
      </c>
      <c r="B84" s="2" t="s">
        <v>58</v>
      </c>
      <c r="C84">
        <v>0</v>
      </c>
      <c r="D84">
        <v>0</v>
      </c>
    </row>
    <row r="85" spans="1:4" ht="15" customHeight="1" x14ac:dyDescent="0.3">
      <c r="A85" s="2">
        <v>6625</v>
      </c>
      <c r="B85" s="2" t="s">
        <v>59</v>
      </c>
      <c r="C85">
        <v>97265.16</v>
      </c>
      <c r="D85">
        <v>60000</v>
      </c>
    </row>
    <row r="86" spans="1:4" ht="15" customHeight="1" x14ac:dyDescent="0.3">
      <c r="A86" s="2"/>
      <c r="B86" s="4" t="s">
        <v>60</v>
      </c>
      <c r="C86" s="5">
        <f>SUM(C83:C85)</f>
        <v>122063.76000000001</v>
      </c>
      <c r="D86" s="5">
        <f>SUM(D83:D85)</f>
        <v>105000</v>
      </c>
    </row>
    <row r="87" spans="1:4" ht="15" customHeight="1" x14ac:dyDescent="0.3">
      <c r="A87" s="2">
        <v>6700</v>
      </c>
      <c r="B87" s="2" t="s">
        <v>61</v>
      </c>
      <c r="C87">
        <v>5082</v>
      </c>
      <c r="D87">
        <v>0</v>
      </c>
    </row>
    <row r="88" spans="1:4" ht="15" customHeight="1" x14ac:dyDescent="0.3">
      <c r="A88" s="2">
        <v>6720</v>
      </c>
      <c r="B88" s="2" t="s">
        <v>62</v>
      </c>
      <c r="C88">
        <v>24777</v>
      </c>
      <c r="D88">
        <v>20000</v>
      </c>
    </row>
    <row r="89" spans="1:4" ht="15" customHeight="1" x14ac:dyDescent="0.3">
      <c r="A89" s="2">
        <v>6722</v>
      </c>
      <c r="B89" s="2" t="s">
        <v>99</v>
      </c>
    </row>
    <row r="90" spans="1:4" ht="15" customHeight="1" x14ac:dyDescent="0.3">
      <c r="A90" s="2"/>
      <c r="B90" s="4" t="s">
        <v>63</v>
      </c>
      <c r="C90" s="5">
        <f>SUM(C87:C89)</f>
        <v>29859</v>
      </c>
      <c r="D90" s="5">
        <f>SUM(D87:D89)</f>
        <v>20000</v>
      </c>
    </row>
    <row r="91" spans="1:4" ht="15" customHeight="1" x14ac:dyDescent="0.3">
      <c r="A91" s="2">
        <v>6800</v>
      </c>
      <c r="B91" s="2" t="s">
        <v>64</v>
      </c>
      <c r="C91">
        <v>0</v>
      </c>
      <c r="D91">
        <v>0</v>
      </c>
    </row>
    <row r="92" spans="1:4" ht="15" customHeight="1" x14ac:dyDescent="0.3">
      <c r="A92" s="2">
        <v>6862</v>
      </c>
      <c r="B92" s="2" t="s">
        <v>65</v>
      </c>
      <c r="C92">
        <v>0</v>
      </c>
      <c r="D92">
        <v>0</v>
      </c>
    </row>
    <row r="93" spans="1:4" ht="15" customHeight="1" x14ac:dyDescent="0.3">
      <c r="A93" s="2">
        <v>6872</v>
      </c>
      <c r="B93" s="2" t="s">
        <v>66</v>
      </c>
      <c r="C93">
        <v>330</v>
      </c>
      <c r="D93">
        <v>0</v>
      </c>
    </row>
    <row r="94" spans="1:4" ht="15" customHeight="1" x14ac:dyDescent="0.3">
      <c r="A94" s="2">
        <v>6875</v>
      </c>
      <c r="B94" s="2" t="s">
        <v>67</v>
      </c>
      <c r="C94">
        <v>5309.2</v>
      </c>
      <c r="D94">
        <v>1000</v>
      </c>
    </row>
    <row r="95" spans="1:4" ht="15" customHeight="1" x14ac:dyDescent="0.3">
      <c r="A95" s="2">
        <v>6940</v>
      </c>
      <c r="B95" s="2" t="s">
        <v>68</v>
      </c>
      <c r="C95">
        <v>0</v>
      </c>
      <c r="D95">
        <v>0</v>
      </c>
    </row>
    <row r="96" spans="1:4" ht="15" customHeight="1" x14ac:dyDescent="0.3">
      <c r="A96" s="2"/>
      <c r="B96" s="4" t="s">
        <v>69</v>
      </c>
      <c r="C96" s="5">
        <f>SUM(C91:C95)</f>
        <v>5639.2</v>
      </c>
      <c r="D96" s="5">
        <f>SUM(D91:D95)</f>
        <v>1000</v>
      </c>
    </row>
    <row r="97" spans="1:4" ht="15" customHeight="1" x14ac:dyDescent="0.3">
      <c r="A97" s="2">
        <v>7105</v>
      </c>
      <c r="B97" s="2" t="s">
        <v>70</v>
      </c>
      <c r="C97">
        <v>1077.5</v>
      </c>
      <c r="D97">
        <v>9000</v>
      </c>
    </row>
    <row r="98" spans="1:4" ht="15" customHeight="1" x14ac:dyDescent="0.3">
      <c r="A98" s="2">
        <v>7140</v>
      </c>
      <c r="B98" s="2" t="s">
        <v>71</v>
      </c>
      <c r="C98">
        <v>4575</v>
      </c>
      <c r="D98">
        <v>0</v>
      </c>
    </row>
    <row r="99" spans="1:4" ht="15" customHeight="1" x14ac:dyDescent="0.3">
      <c r="A99" s="2">
        <v>7155</v>
      </c>
      <c r="B99" s="2" t="s">
        <v>72</v>
      </c>
      <c r="C99">
        <v>184952.1</v>
      </c>
      <c r="D99">
        <v>195000</v>
      </c>
    </row>
    <row r="100" spans="1:4" ht="15" customHeight="1" x14ac:dyDescent="0.3">
      <c r="A100" s="2"/>
      <c r="B100" s="4" t="s">
        <v>73</v>
      </c>
      <c r="C100" s="5">
        <f>SUM(C97:C99)</f>
        <v>190604.6</v>
      </c>
      <c r="D100" s="5">
        <f>SUM(D97:D99)</f>
        <v>204000</v>
      </c>
    </row>
    <row r="101" spans="1:4" ht="15" customHeight="1" x14ac:dyDescent="0.3">
      <c r="A101" s="2">
        <v>7330</v>
      </c>
      <c r="B101" s="2" t="s">
        <v>74</v>
      </c>
      <c r="C101">
        <v>23895</v>
      </c>
      <c r="D101">
        <v>25000</v>
      </c>
    </row>
    <row r="102" spans="1:4" ht="15" customHeight="1" x14ac:dyDescent="0.3">
      <c r="A102" s="2">
        <v>7331</v>
      </c>
      <c r="B102" s="2" t="s">
        <v>75</v>
      </c>
      <c r="C102" s="8">
        <v>37952.6</v>
      </c>
      <c r="D102" s="8">
        <v>21000</v>
      </c>
    </row>
    <row r="103" spans="1:4" ht="15" customHeight="1" x14ac:dyDescent="0.3">
      <c r="A103" s="2">
        <v>7333</v>
      </c>
      <c r="B103" s="2" t="s">
        <v>76</v>
      </c>
      <c r="C103">
        <v>52189.38</v>
      </c>
      <c r="D103">
        <v>50000</v>
      </c>
    </row>
    <row r="104" spans="1:4" ht="15" customHeight="1" x14ac:dyDescent="0.3">
      <c r="A104" s="2">
        <v>7339</v>
      </c>
      <c r="B104" s="2" t="s">
        <v>77</v>
      </c>
    </row>
    <row r="105" spans="1:4" ht="15" customHeight="1" x14ac:dyDescent="0.3">
      <c r="A105" s="2">
        <v>7341</v>
      </c>
      <c r="B105" s="2" t="s">
        <v>78</v>
      </c>
      <c r="C105">
        <v>4260</v>
      </c>
      <c r="D105">
        <v>5000</v>
      </c>
    </row>
    <row r="106" spans="1:4" ht="15" customHeight="1" x14ac:dyDescent="0.3">
      <c r="A106" s="2">
        <v>7343</v>
      </c>
      <c r="B106" s="2" t="s">
        <v>79</v>
      </c>
      <c r="C106">
        <v>11435</v>
      </c>
      <c r="D106">
        <v>25000</v>
      </c>
    </row>
    <row r="107" spans="1:4" ht="15" customHeight="1" x14ac:dyDescent="0.3">
      <c r="A107" s="2">
        <v>7346</v>
      </c>
      <c r="B107" s="2" t="s">
        <v>80</v>
      </c>
      <c r="C107">
        <v>0</v>
      </c>
      <c r="D107">
        <v>0</v>
      </c>
    </row>
    <row r="108" spans="1:4" ht="15" customHeight="1" x14ac:dyDescent="0.3">
      <c r="A108" s="2">
        <v>7351</v>
      </c>
      <c r="B108" s="2" t="s">
        <v>81</v>
      </c>
      <c r="C108">
        <v>10995</v>
      </c>
      <c r="D108">
        <v>1500</v>
      </c>
    </row>
    <row r="109" spans="1:4" ht="15" customHeight="1" x14ac:dyDescent="0.3">
      <c r="A109" s="2"/>
      <c r="B109" s="4" t="s">
        <v>82</v>
      </c>
      <c r="C109" s="5">
        <f>SUM(C101:C108)</f>
        <v>140726.97999999998</v>
      </c>
      <c r="D109" s="5">
        <f>SUM(D101:D108)</f>
        <v>127500</v>
      </c>
    </row>
    <row r="110" spans="1:4" ht="15" customHeight="1" x14ac:dyDescent="0.3">
      <c r="A110" s="2">
        <v>7380</v>
      </c>
      <c r="B110" s="2" t="s">
        <v>83</v>
      </c>
    </row>
    <row r="111" spans="1:4" ht="15" customHeight="1" x14ac:dyDescent="0.3">
      <c r="A111" s="2">
        <v>7381</v>
      </c>
      <c r="B111" s="2" t="s">
        <v>84</v>
      </c>
      <c r="C111">
        <v>3955</v>
      </c>
      <c r="D111">
        <v>3000</v>
      </c>
    </row>
    <row r="112" spans="1:4" ht="15" customHeight="1" x14ac:dyDescent="0.3">
      <c r="A112" s="2"/>
      <c r="B112" s="4" t="s">
        <v>85</v>
      </c>
      <c r="C112" s="5">
        <f>SUM(C110:C111)</f>
        <v>3955</v>
      </c>
      <c r="D112" s="5">
        <f>SUM(D110:D111)</f>
        <v>3000</v>
      </c>
    </row>
    <row r="113" spans="1:4" ht="15" customHeight="1" x14ac:dyDescent="0.3">
      <c r="A113" s="2">
        <v>7500</v>
      </c>
      <c r="B113" s="2" t="s">
        <v>86</v>
      </c>
      <c r="C113">
        <v>41311</v>
      </c>
      <c r="D113">
        <v>42000</v>
      </c>
    </row>
    <row r="114" spans="1:4" ht="15" customHeight="1" x14ac:dyDescent="0.3">
      <c r="A114" s="2">
        <v>7501</v>
      </c>
      <c r="B114" s="2" t="s">
        <v>87</v>
      </c>
    </row>
    <row r="115" spans="1:4" ht="15" customHeight="1" x14ac:dyDescent="0.3">
      <c r="A115" s="2"/>
      <c r="B115" s="4" t="s">
        <v>86</v>
      </c>
      <c r="C115" s="5">
        <f>SUM(C113:C114)</f>
        <v>41311</v>
      </c>
      <c r="D115" s="5">
        <f>SUM(D113:D114)</f>
        <v>42000</v>
      </c>
    </row>
    <row r="116" spans="1:4" ht="15" customHeight="1" x14ac:dyDescent="0.3">
      <c r="A116" s="2">
        <v>7410</v>
      </c>
      <c r="B116" s="2" t="s">
        <v>88</v>
      </c>
      <c r="C116">
        <v>7100</v>
      </c>
      <c r="D116">
        <v>7100</v>
      </c>
    </row>
    <row r="117" spans="1:4" ht="15" customHeight="1" x14ac:dyDescent="0.3">
      <c r="A117" s="2"/>
      <c r="B117" s="4" t="s">
        <v>89</v>
      </c>
      <c r="C117" s="10">
        <f>C116</f>
        <v>7100</v>
      </c>
      <c r="D117" s="10">
        <f>D116</f>
        <v>7100</v>
      </c>
    </row>
    <row r="118" spans="1:4" ht="15" customHeight="1" x14ac:dyDescent="0.3">
      <c r="A118" s="2">
        <v>7790</v>
      </c>
      <c r="B118" s="2" t="s">
        <v>90</v>
      </c>
      <c r="C118">
        <v>390</v>
      </c>
      <c r="D118">
        <v>0</v>
      </c>
    </row>
    <row r="119" spans="1:4" ht="15" customHeight="1" x14ac:dyDescent="0.3">
      <c r="A119" s="2"/>
      <c r="B119" s="4" t="s">
        <v>91</v>
      </c>
      <c r="C119" s="5">
        <f>SUM(C118)</f>
        <v>390</v>
      </c>
      <c r="D119" s="5">
        <f>SUM(D118)</f>
        <v>0</v>
      </c>
    </row>
    <row r="120" spans="1:4" ht="15" customHeight="1" x14ac:dyDescent="0.3">
      <c r="A120" s="2">
        <v>7830</v>
      </c>
      <c r="B120" s="2" t="s">
        <v>120</v>
      </c>
      <c r="C120" s="3">
        <v>1800</v>
      </c>
      <c r="D120">
        <v>0</v>
      </c>
    </row>
    <row r="121" spans="1:4" ht="15" customHeight="1" x14ac:dyDescent="0.3">
      <c r="A121" s="2"/>
      <c r="B121" s="4" t="s">
        <v>121</v>
      </c>
      <c r="C121" s="5">
        <f>C120</f>
        <v>1800</v>
      </c>
      <c r="D121" s="5">
        <f>D120</f>
        <v>0</v>
      </c>
    </row>
    <row r="122" spans="1:4" ht="15" customHeight="1" x14ac:dyDescent="0.3">
      <c r="A122" s="2"/>
      <c r="B122" s="4" t="s">
        <v>92</v>
      </c>
      <c r="C122" s="5">
        <f>C69+C73+C77+C82+C86+C90+C96+C100+C109+C112+C115+C117+C119+C121</f>
        <v>854122.61</v>
      </c>
      <c r="D122" s="5">
        <f>D69+D73+D77+D82+D86+D90+D96+D100+D109+D112+D115+D117+D119+D121</f>
        <v>805229</v>
      </c>
    </row>
    <row r="123" spans="1:4" ht="15" customHeight="1" x14ac:dyDescent="0.3">
      <c r="A123" s="2"/>
      <c r="B123" s="4"/>
    </row>
    <row r="124" spans="1:4" ht="15" customHeight="1" x14ac:dyDescent="0.3">
      <c r="A124" s="4" t="s">
        <v>93</v>
      </c>
      <c r="B124" s="2"/>
      <c r="C124" s="5">
        <f>C66+C122</f>
        <v>878571.84</v>
      </c>
      <c r="D124" s="6">
        <f>D66+D122</f>
        <v>825229</v>
      </c>
    </row>
    <row r="125" spans="1:4" ht="15" customHeight="1" x14ac:dyDescent="0.3">
      <c r="A125" s="2"/>
      <c r="B125" s="4"/>
    </row>
    <row r="126" spans="1:4" ht="15" customHeight="1" x14ac:dyDescent="0.3">
      <c r="A126" s="4" t="s">
        <v>94</v>
      </c>
      <c r="B126" s="2"/>
      <c r="C126" s="5">
        <f>C52-C124</f>
        <v>-114593.55999999994</v>
      </c>
      <c r="D126" s="5">
        <f>D52-D124</f>
        <v>-27329</v>
      </c>
    </row>
    <row r="127" spans="1:4" ht="15" customHeight="1" x14ac:dyDescent="0.3">
      <c r="A127" s="2"/>
      <c r="B127" s="4"/>
    </row>
    <row r="128" spans="1:4" ht="15" customHeight="1" x14ac:dyDescent="0.3">
      <c r="A128" s="2"/>
      <c r="B128" s="2"/>
    </row>
    <row r="129" spans="1:2" ht="15" customHeight="1" x14ac:dyDescent="0.3">
      <c r="A129" s="2"/>
      <c r="B129" s="2"/>
    </row>
    <row r="130" spans="1:2" ht="15" customHeight="1" x14ac:dyDescent="0.3">
      <c r="A130" s="2"/>
      <c r="B130" s="4"/>
    </row>
    <row r="131" spans="1:2" ht="15" customHeight="1" x14ac:dyDescent="0.3">
      <c r="A131" s="2"/>
      <c r="B131" s="2"/>
    </row>
    <row r="132" spans="1:2" ht="15" customHeight="1" x14ac:dyDescent="0.3">
      <c r="A132" s="2"/>
      <c r="B132" s="4"/>
    </row>
    <row r="133" spans="1:2" ht="15" customHeight="1" x14ac:dyDescent="0.3">
      <c r="A133" s="2"/>
      <c r="B133" s="4"/>
    </row>
    <row r="134" spans="1:2" ht="15" customHeight="1" x14ac:dyDescent="0.3">
      <c r="A134" s="2"/>
      <c r="B134" s="4"/>
    </row>
    <row r="135" spans="1:2" ht="15" customHeight="1" x14ac:dyDescent="0.3">
      <c r="A135" s="4"/>
      <c r="B135" s="2"/>
    </row>
    <row r="136" spans="1:2" ht="15" customHeight="1" x14ac:dyDescent="0.3">
      <c r="A136" s="4"/>
      <c r="B136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2"/>
  <sheetViews>
    <sheetView workbookViewId="0">
      <selection activeCell="F21" sqref="F21"/>
    </sheetView>
  </sheetViews>
  <sheetFormatPr baseColWidth="10" defaultColWidth="11.44140625" defaultRowHeight="14.4" x14ac:dyDescent="0.3"/>
  <sheetData>
    <row r="1" spans="3:10" x14ac:dyDescent="0.3">
      <c r="D1" s="7"/>
    </row>
    <row r="2" spans="3:10" x14ac:dyDescent="0.3">
      <c r="D2" s="7"/>
    </row>
    <row r="3" spans="3:10" x14ac:dyDescent="0.3">
      <c r="D3" s="7"/>
    </row>
    <row r="4" spans="3:10" x14ac:dyDescent="0.3">
      <c r="C4">
        <v>7155</v>
      </c>
      <c r="D4" s="7"/>
    </row>
    <row r="5" spans="3:10" x14ac:dyDescent="0.3">
      <c r="D5" s="7"/>
    </row>
    <row r="6" spans="3:10" x14ac:dyDescent="0.3">
      <c r="C6" s="9">
        <v>43270</v>
      </c>
      <c r="D6" s="7">
        <v>5600</v>
      </c>
      <c r="H6" t="s">
        <v>104</v>
      </c>
      <c r="J6" t="s">
        <v>105</v>
      </c>
    </row>
    <row r="7" spans="3:10" x14ac:dyDescent="0.3">
      <c r="C7" s="9">
        <v>43186</v>
      </c>
      <c r="D7" s="7">
        <v>10700</v>
      </c>
      <c r="F7" t="s">
        <v>103</v>
      </c>
      <c r="H7" t="s">
        <v>106</v>
      </c>
    </row>
    <row r="8" spans="3:10" x14ac:dyDescent="0.3">
      <c r="C8" s="9">
        <v>43234</v>
      </c>
      <c r="D8" s="7">
        <v>2380</v>
      </c>
      <c r="F8" t="s">
        <v>103</v>
      </c>
    </row>
    <row r="9" spans="3:10" x14ac:dyDescent="0.3">
      <c r="C9" s="9">
        <v>43167</v>
      </c>
      <c r="D9" s="7">
        <v>6107</v>
      </c>
      <c r="F9" t="s">
        <v>107</v>
      </c>
      <c r="J9" t="s">
        <v>108</v>
      </c>
    </row>
    <row r="10" spans="3:10" x14ac:dyDescent="0.3">
      <c r="C10" s="9">
        <v>43164</v>
      </c>
      <c r="D10" s="7">
        <v>33075</v>
      </c>
      <c r="F10" t="s">
        <v>109</v>
      </c>
    </row>
    <row r="11" spans="3:10" x14ac:dyDescent="0.3">
      <c r="C11" s="9">
        <v>43153</v>
      </c>
      <c r="D11" s="7">
        <v>8000</v>
      </c>
      <c r="F11" t="s">
        <v>110</v>
      </c>
    </row>
    <row r="12" spans="3:10" x14ac:dyDescent="0.3">
      <c r="C12" s="9">
        <v>43145</v>
      </c>
      <c r="D12" s="7">
        <v>20000</v>
      </c>
      <c r="F12" t="s">
        <v>111</v>
      </c>
    </row>
    <row r="13" spans="3:10" x14ac:dyDescent="0.3">
      <c r="C13" s="9">
        <v>43145</v>
      </c>
      <c r="D13" s="7">
        <v>7640</v>
      </c>
      <c r="F13" t="s">
        <v>112</v>
      </c>
    </row>
    <row r="14" spans="3:10" x14ac:dyDescent="0.3">
      <c r="C14" s="9">
        <v>43136</v>
      </c>
      <c r="D14" s="7">
        <v>15910</v>
      </c>
      <c r="F14" t="s">
        <v>113</v>
      </c>
    </row>
    <row r="15" spans="3:10" x14ac:dyDescent="0.3">
      <c r="C15" s="9">
        <v>43360</v>
      </c>
      <c r="D15" s="7">
        <v>9500</v>
      </c>
      <c r="F15" t="s">
        <v>114</v>
      </c>
    </row>
    <row r="16" spans="3:10" x14ac:dyDescent="0.3">
      <c r="C16" s="9">
        <v>43341</v>
      </c>
      <c r="D16" s="7">
        <v>14500</v>
      </c>
      <c r="F16" t="s">
        <v>115</v>
      </c>
    </row>
    <row r="17" spans="3:6" x14ac:dyDescent="0.3">
      <c r="C17" s="9">
        <v>43111</v>
      </c>
      <c r="D17" s="7">
        <v>44485</v>
      </c>
      <c r="F17" t="s">
        <v>116</v>
      </c>
    </row>
    <row r="18" spans="3:6" x14ac:dyDescent="0.3">
      <c r="C18" s="9">
        <v>43111</v>
      </c>
      <c r="D18" s="7">
        <v>3250</v>
      </c>
      <c r="F18" t="s">
        <v>117</v>
      </c>
    </row>
    <row r="21" spans="3:6" x14ac:dyDescent="0.3">
      <c r="D21" s="7"/>
    </row>
    <row r="22" spans="3:6" x14ac:dyDescent="0.3">
      <c r="D22" s="7">
        <f>SUM(D6:D21)</f>
        <v>181147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Svorka Energi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Ellbjørg Haugen Larsen</dc:creator>
  <cp:lastModifiedBy>Frode Hågen Raaen</cp:lastModifiedBy>
  <cp:lastPrinted>2017-03-20T12:46:25Z</cp:lastPrinted>
  <dcterms:created xsi:type="dcterms:W3CDTF">2015-01-15T14:26:09Z</dcterms:created>
  <dcterms:modified xsi:type="dcterms:W3CDTF">2019-03-12T07:32:41Z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Owner">
    <vt:lpwstr>jgujorj@jci.com</vt:lpwstr>
  </property>
  <property fmtid="{D5CDD505-2E9C-101B-9397-08002B2CF9AE}" pid="5" name="MSIP_Label_6be01c0c-f9b3-4dc4-af0b-a82110cc37cd_SetDate">
    <vt:lpwstr>2018-12-19T22:53:55.1735733Z</vt:lpwstr>
  </property>
  <property fmtid="{D5CDD505-2E9C-101B-9397-08002B2CF9AE}" pid="6" name="MSIP_Label_6be01c0c-f9b3-4dc4-af0b-a82110cc37cd_Name">
    <vt:lpwstr>Internal </vt:lpwstr>
  </property>
  <property fmtid="{D5CDD505-2E9C-101B-9397-08002B2CF9AE}" pid="7" name="MSIP_Label_6be01c0c-f9b3-4dc4-af0b-a82110cc37cd_Application">
    <vt:lpwstr>Microsoft Azure Information Protection</vt:lpwstr>
  </property>
  <property fmtid="{D5CDD505-2E9C-101B-9397-08002B2CF9AE}" pid="8" name="MSIP_Label_6be01c0c-f9b3-4dc4-af0b-a82110cc37cd_Extended_MSFT_Method">
    <vt:lpwstr>Automatic</vt:lpwstr>
  </property>
  <property fmtid="{D5CDD505-2E9C-101B-9397-08002B2CF9AE}" pid="9" name="Information Classification">
    <vt:lpwstr>Internal </vt:lpwstr>
  </property>
</Properties>
</file>